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7_LANDBOUWBELEID_EN_SECTORADVIES\06_HORIZONTALE THEMAS_LANDBOUWBELEID\06_MARKTPRIJSNOTERING\120400_VARKENSVLEES_BIGGEN\Vrijdagprijzen\"/>
    </mc:Choice>
  </mc:AlternateContent>
  <bookViews>
    <workbookView xWindow="-15" yWindow="945" windowWidth="16605" windowHeight="5220"/>
  </bookViews>
  <sheets>
    <sheet name="Veva-Producentenprijs" sheetId="2" r:id="rId1"/>
    <sheet name="archief" sheetId="3" r:id="rId2"/>
    <sheet name="Spotfire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C590" i="5" l="1"/>
  <c r="D590" i="5"/>
  <c r="C591" i="5"/>
  <c r="D591" i="5"/>
  <c r="C592" i="5"/>
  <c r="D592" i="5"/>
  <c r="C593" i="5"/>
  <c r="D593" i="5"/>
  <c r="C594" i="5"/>
  <c r="D594" i="5"/>
  <c r="C595" i="5"/>
  <c r="D595" i="5"/>
  <c r="C596" i="5"/>
  <c r="D596" i="5"/>
  <c r="C597" i="5"/>
  <c r="D597" i="5"/>
  <c r="C598" i="5"/>
  <c r="D598" i="5"/>
  <c r="C599" i="5"/>
  <c r="D599" i="5"/>
  <c r="C600" i="5"/>
  <c r="D600" i="5"/>
  <c r="C601" i="5"/>
  <c r="D601" i="5"/>
  <c r="C602" i="5"/>
  <c r="D602" i="5"/>
  <c r="C603" i="5"/>
  <c r="D603" i="5"/>
  <c r="C604" i="5"/>
  <c r="D604" i="5"/>
  <c r="C605" i="5"/>
  <c r="D605" i="5"/>
  <c r="C606" i="5"/>
  <c r="D606" i="5"/>
  <c r="C607" i="5"/>
  <c r="D607" i="5"/>
  <c r="C608" i="5"/>
  <c r="D608" i="5"/>
  <c r="C609" i="5"/>
  <c r="D609" i="5"/>
  <c r="C610" i="5"/>
  <c r="D610" i="5"/>
  <c r="C611" i="5"/>
  <c r="D611" i="5"/>
  <c r="C612" i="5"/>
  <c r="D612" i="5"/>
  <c r="C613" i="5"/>
  <c r="D613" i="5"/>
  <c r="C614" i="5"/>
  <c r="D614" i="5"/>
  <c r="C615" i="5"/>
  <c r="D615" i="5"/>
  <c r="C616" i="5"/>
  <c r="D616" i="5"/>
  <c r="C617" i="5"/>
  <c r="D617" i="5"/>
  <c r="C618" i="5"/>
  <c r="D618" i="5"/>
  <c r="C619" i="5"/>
  <c r="D619" i="5"/>
  <c r="C620" i="5"/>
  <c r="D620" i="5"/>
  <c r="C621" i="5"/>
  <c r="D621" i="5"/>
  <c r="C622" i="5"/>
  <c r="D622" i="5"/>
  <c r="C623" i="5"/>
  <c r="D623" i="5"/>
  <c r="C624" i="5"/>
  <c r="D624" i="5"/>
  <c r="C625" i="5"/>
  <c r="D625" i="5"/>
  <c r="C626" i="5"/>
  <c r="D626" i="5"/>
  <c r="C575" i="5"/>
  <c r="D575" i="5"/>
  <c r="C576" i="5"/>
  <c r="D576" i="5"/>
  <c r="C577" i="5"/>
  <c r="D577" i="5"/>
  <c r="C578" i="5"/>
  <c r="D578" i="5"/>
  <c r="C579" i="5"/>
  <c r="D579" i="5"/>
  <c r="C580" i="5"/>
  <c r="D580" i="5"/>
  <c r="C581" i="5"/>
  <c r="D581" i="5"/>
  <c r="C582" i="5"/>
  <c r="D582" i="5"/>
  <c r="C583" i="5"/>
  <c r="D583" i="5"/>
  <c r="C584" i="5"/>
  <c r="D584" i="5"/>
  <c r="C585" i="5"/>
  <c r="D585" i="5"/>
  <c r="C586" i="5"/>
  <c r="D586" i="5"/>
  <c r="C587" i="5"/>
  <c r="D587" i="5"/>
  <c r="C588" i="5"/>
  <c r="D588" i="5"/>
  <c r="C589" i="5"/>
  <c r="D589" i="5"/>
  <c r="D574" i="5"/>
  <c r="C574" i="5"/>
  <c r="F524" i="2" l="1"/>
  <c r="F525" i="2"/>
  <c r="F526" i="2"/>
  <c r="F523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488" i="2"/>
  <c r="C524" i="2" l="1"/>
  <c r="C525" i="2" s="1"/>
  <c r="C526" i="2" s="1"/>
  <c r="C527" i="2" s="1"/>
  <c r="C528" i="2" s="1"/>
  <c r="B524" i="2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23" i="2"/>
  <c r="C523" i="2"/>
  <c r="C529" i="2" l="1"/>
  <c r="B516" i="2"/>
  <c r="C516" i="2"/>
  <c r="B517" i="2"/>
  <c r="C517" i="2"/>
  <c r="B507" i="2"/>
  <c r="B508" i="2" s="1"/>
  <c r="B509" i="2" s="1"/>
  <c r="B510" i="2" s="1"/>
  <c r="B511" i="2" s="1"/>
  <c r="B512" i="2" s="1"/>
  <c r="B513" i="2" s="1"/>
  <c r="B514" i="2" s="1"/>
  <c r="B515" i="2" s="1"/>
  <c r="C507" i="2"/>
  <c r="C508" i="2" s="1"/>
  <c r="C509" i="2" s="1"/>
  <c r="C510" i="2" s="1"/>
  <c r="C511" i="2" s="1"/>
  <c r="C512" i="2" s="1"/>
  <c r="C513" i="2" s="1"/>
  <c r="C514" i="2" s="1"/>
  <c r="C515" i="2" s="1"/>
  <c r="C530" i="2" l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B506" i="2"/>
  <c r="C506" i="2"/>
  <c r="F487" i="2" l="1"/>
  <c r="B353" i="2" l="1"/>
  <c r="B354" i="2" s="1"/>
  <c r="C352" i="2"/>
  <c r="C353" i="2" l="1"/>
  <c r="C354" i="2"/>
  <c r="B355" i="2"/>
  <c r="B295" i="2"/>
  <c r="C295" i="2" s="1"/>
  <c r="C294" i="2"/>
  <c r="B296" i="2" l="1"/>
  <c r="C296" i="2" s="1"/>
  <c r="B356" i="2"/>
  <c r="C355" i="2"/>
  <c r="B297" i="2"/>
  <c r="C297" i="2" s="1"/>
  <c r="B298" i="2" l="1"/>
  <c r="B357" i="2"/>
  <c r="C356" i="2"/>
  <c r="C298" i="2"/>
  <c r="B299" i="2"/>
  <c r="F238" i="2"/>
  <c r="B358" i="2" l="1"/>
  <c r="C357" i="2"/>
  <c r="C299" i="2"/>
  <c r="B300" i="2"/>
  <c r="M210" i="3"/>
  <c r="B359" i="2" l="1"/>
  <c r="C358" i="2"/>
  <c r="C300" i="2"/>
  <c r="B301" i="2"/>
  <c r="B238" i="2"/>
  <c r="C238" i="2" s="1"/>
  <c r="C237" i="2"/>
  <c r="B360" i="2" l="1"/>
  <c r="C359" i="2"/>
  <c r="C301" i="2"/>
  <c r="B302" i="2"/>
  <c r="B239" i="2"/>
  <c r="B240" i="2" s="1"/>
  <c r="C240" i="2" s="1"/>
  <c r="M172" i="3"/>
  <c r="M173" i="3"/>
  <c r="C239" i="2" l="1"/>
  <c r="B241" i="2"/>
  <c r="C360" i="2"/>
  <c r="B361" i="2"/>
  <c r="C302" i="2"/>
  <c r="B303" i="2"/>
  <c r="C241" i="2"/>
  <c r="B242" i="2"/>
  <c r="N169" i="3"/>
  <c r="B362" i="2" l="1"/>
  <c r="C361" i="2"/>
  <c r="C303" i="2"/>
  <c r="B304" i="2"/>
  <c r="C242" i="2"/>
  <c r="B243" i="2"/>
  <c r="M160" i="3"/>
  <c r="M161" i="3"/>
  <c r="M162" i="3"/>
  <c r="M163" i="3"/>
  <c r="M164" i="3"/>
  <c r="M165" i="3"/>
  <c r="M166" i="3"/>
  <c r="M167" i="3"/>
  <c r="M168" i="3"/>
  <c r="M169" i="3"/>
  <c r="M170" i="3"/>
  <c r="M171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159" i="3"/>
  <c r="N159" i="3"/>
  <c r="N160" i="3"/>
  <c r="N162" i="3"/>
  <c r="N163" i="3"/>
  <c r="N164" i="3"/>
  <c r="N165" i="3"/>
  <c r="N166" i="3"/>
  <c r="N167" i="3"/>
  <c r="N168" i="3"/>
  <c r="N170" i="3"/>
  <c r="N171" i="3"/>
  <c r="N172" i="3"/>
  <c r="N173" i="3"/>
  <c r="N174" i="3"/>
  <c r="N176" i="3"/>
  <c r="N177" i="3"/>
  <c r="N178" i="3"/>
  <c r="N179" i="3"/>
  <c r="N180" i="3"/>
  <c r="N181" i="3"/>
  <c r="N182" i="3"/>
  <c r="N183" i="3"/>
  <c r="N184" i="3"/>
  <c r="N186" i="3"/>
  <c r="N187" i="3"/>
  <c r="N188" i="3"/>
  <c r="N189" i="3"/>
  <c r="N190" i="3"/>
  <c r="N191" i="3"/>
  <c r="N192" i="3"/>
  <c r="N193" i="3"/>
  <c r="N194" i="3"/>
  <c r="N196" i="3"/>
  <c r="N198" i="3"/>
  <c r="N199" i="3"/>
  <c r="N203" i="3"/>
  <c r="N204" i="3"/>
  <c r="N205" i="3"/>
  <c r="N206" i="3"/>
  <c r="N207" i="3"/>
  <c r="N208" i="3"/>
  <c r="N209" i="3"/>
  <c r="D159" i="3"/>
  <c r="E159" i="3"/>
  <c r="F159" i="3"/>
  <c r="G159" i="3"/>
  <c r="H159" i="3"/>
  <c r="I159" i="3"/>
  <c r="J159" i="3"/>
  <c r="K159" i="3"/>
  <c r="L159" i="3"/>
  <c r="E160" i="3"/>
  <c r="F160" i="3"/>
  <c r="G160" i="3"/>
  <c r="H160" i="3"/>
  <c r="J160" i="3"/>
  <c r="K160" i="3"/>
  <c r="L160" i="3"/>
  <c r="E158" i="3"/>
  <c r="F158" i="3"/>
  <c r="G158" i="3"/>
  <c r="H158" i="3"/>
  <c r="I158" i="3"/>
  <c r="J158" i="3"/>
  <c r="K158" i="3"/>
  <c r="L158" i="3"/>
  <c r="D158" i="3"/>
  <c r="B363" i="2" l="1"/>
  <c r="C362" i="2"/>
  <c r="C304" i="2"/>
  <c r="B305" i="2"/>
  <c r="B244" i="2"/>
  <c r="C243" i="2"/>
  <c r="F180" i="2"/>
  <c r="N158" i="3" s="1"/>
  <c r="F174" i="2"/>
  <c r="B181" i="2"/>
  <c r="C181" i="2" s="1"/>
  <c r="C180" i="2"/>
  <c r="B364" i="2" l="1"/>
  <c r="C363" i="2"/>
  <c r="C305" i="2"/>
  <c r="B306" i="2"/>
  <c r="C244" i="2"/>
  <c r="B245" i="2"/>
  <c r="B182" i="2"/>
  <c r="C182" i="2" s="1"/>
  <c r="B183" i="2" l="1"/>
  <c r="C364" i="2"/>
  <c r="B365" i="2"/>
  <c r="C306" i="2"/>
  <c r="B307" i="2"/>
  <c r="C245" i="2"/>
  <c r="B246" i="2"/>
  <c r="C183" i="2"/>
  <c r="B184" i="2"/>
  <c r="B366" i="2" l="1"/>
  <c r="C365" i="2"/>
  <c r="C307" i="2"/>
  <c r="B308" i="2"/>
  <c r="C246" i="2"/>
  <c r="B247" i="2"/>
  <c r="C184" i="2"/>
  <c r="B185" i="2"/>
  <c r="B367" i="2" l="1"/>
  <c r="C366" i="2"/>
  <c r="C308" i="2"/>
  <c r="B309" i="2"/>
  <c r="B248" i="2"/>
  <c r="C247" i="2"/>
  <c r="C185" i="2"/>
  <c r="B186" i="2"/>
  <c r="B368" i="2" l="1"/>
  <c r="C367" i="2"/>
  <c r="C309" i="2"/>
  <c r="B310" i="2"/>
  <c r="C248" i="2"/>
  <c r="B249" i="2"/>
  <c r="C186" i="2"/>
  <c r="B187" i="2"/>
  <c r="C368" i="2" l="1"/>
  <c r="B369" i="2"/>
  <c r="C310" i="2"/>
  <c r="B311" i="2"/>
  <c r="C249" i="2"/>
  <c r="B250" i="2"/>
  <c r="C187" i="2"/>
  <c r="B188" i="2"/>
  <c r="B370" i="2" l="1"/>
  <c r="C369" i="2"/>
  <c r="C311" i="2"/>
  <c r="B312" i="2"/>
  <c r="C250" i="2"/>
  <c r="B251" i="2"/>
  <c r="C188" i="2"/>
  <c r="B189" i="2"/>
  <c r="B371" i="2" l="1"/>
  <c r="C370" i="2"/>
  <c r="C312" i="2"/>
  <c r="B313" i="2"/>
  <c r="C251" i="2"/>
  <c r="B252" i="2"/>
  <c r="C189" i="2"/>
  <c r="B190" i="2"/>
  <c r="B372" i="2" l="1"/>
  <c r="C371" i="2"/>
  <c r="C313" i="2"/>
  <c r="B314" i="2"/>
  <c r="C252" i="2"/>
  <c r="B253" i="2"/>
  <c r="C190" i="2"/>
  <c r="B191" i="2"/>
  <c r="C372" i="2" l="1"/>
  <c r="B373" i="2"/>
  <c r="C314" i="2"/>
  <c r="B315" i="2"/>
  <c r="C253" i="2"/>
  <c r="B254" i="2"/>
  <c r="C191" i="2"/>
  <c r="B192" i="2"/>
  <c r="B374" i="2" l="1"/>
  <c r="C373" i="2"/>
  <c r="C315" i="2"/>
  <c r="B316" i="2"/>
  <c r="C254" i="2"/>
  <c r="B255" i="2"/>
  <c r="C192" i="2"/>
  <c r="B193" i="2"/>
  <c r="B375" i="2" l="1"/>
  <c r="C374" i="2"/>
  <c r="C316" i="2"/>
  <c r="B317" i="2"/>
  <c r="C255" i="2"/>
  <c r="B256" i="2"/>
  <c r="C193" i="2"/>
  <c r="B194" i="2"/>
  <c r="B376" i="2" l="1"/>
  <c r="C375" i="2"/>
  <c r="C317" i="2"/>
  <c r="B318" i="2"/>
  <c r="C256" i="2"/>
  <c r="B257" i="2"/>
  <c r="C194" i="2"/>
  <c r="B195" i="2"/>
  <c r="C376" i="2" l="1"/>
  <c r="B377" i="2"/>
  <c r="C318" i="2"/>
  <c r="B319" i="2"/>
  <c r="C257" i="2"/>
  <c r="B258" i="2"/>
  <c r="C195" i="2"/>
  <c r="B196" i="2"/>
  <c r="B378" i="2" l="1"/>
  <c r="C377" i="2"/>
  <c r="C319" i="2"/>
  <c r="B320" i="2"/>
  <c r="C258" i="2"/>
  <c r="B259" i="2"/>
  <c r="C196" i="2"/>
  <c r="B197" i="2"/>
  <c r="B379" i="2" l="1"/>
  <c r="C378" i="2"/>
  <c r="C320" i="2"/>
  <c r="B321" i="2"/>
  <c r="C259" i="2"/>
  <c r="B260" i="2"/>
  <c r="C197" i="2"/>
  <c r="B198" i="2"/>
  <c r="B380" i="2" l="1"/>
  <c r="C379" i="2"/>
  <c r="C321" i="2"/>
  <c r="B322" i="2"/>
  <c r="C260" i="2"/>
  <c r="B261" i="2"/>
  <c r="C198" i="2"/>
  <c r="B199" i="2"/>
  <c r="C380" i="2" l="1"/>
  <c r="B381" i="2"/>
  <c r="C322" i="2"/>
  <c r="B323" i="2"/>
  <c r="C261" i="2"/>
  <c r="B262" i="2"/>
  <c r="C199" i="2"/>
  <c r="B200" i="2"/>
  <c r="C262" i="2" l="1"/>
  <c r="B263" i="2"/>
  <c r="B382" i="2"/>
  <c r="C381" i="2"/>
  <c r="C323" i="2"/>
  <c r="B324" i="2"/>
  <c r="C200" i="2"/>
  <c r="B201" i="2"/>
  <c r="C263" i="2" l="1"/>
  <c r="B264" i="2"/>
  <c r="B383" i="2"/>
  <c r="C382" i="2"/>
  <c r="C324" i="2"/>
  <c r="B325" i="2"/>
  <c r="C201" i="2"/>
  <c r="B202" i="2"/>
  <c r="B265" i="2" l="1"/>
  <c r="C264" i="2"/>
  <c r="B384" i="2"/>
  <c r="C383" i="2"/>
  <c r="C325" i="2"/>
  <c r="B326" i="2"/>
  <c r="C202" i="2"/>
  <c r="B203" i="2"/>
  <c r="C265" i="2" l="1"/>
  <c r="B266" i="2"/>
  <c r="C384" i="2"/>
  <c r="B385" i="2"/>
  <c r="C326" i="2"/>
  <c r="B327" i="2"/>
  <c r="C203" i="2"/>
  <c r="B204" i="2"/>
  <c r="C266" i="2" l="1"/>
  <c r="B267" i="2"/>
  <c r="B386" i="2"/>
  <c r="C385" i="2"/>
  <c r="C327" i="2"/>
  <c r="B328" i="2"/>
  <c r="C204" i="2"/>
  <c r="B205" i="2"/>
  <c r="C205" i="2" s="1"/>
  <c r="C267" i="2" l="1"/>
  <c r="B268" i="2"/>
  <c r="B387" i="2"/>
  <c r="C386" i="2"/>
  <c r="C328" i="2"/>
  <c r="B329" i="2"/>
  <c r="M158" i="3"/>
  <c r="B269" i="2" l="1"/>
  <c r="C268" i="2"/>
  <c r="B388" i="2"/>
  <c r="C387" i="2"/>
  <c r="C329" i="2"/>
  <c r="B330" i="2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06" i="3"/>
  <c r="C269" i="2" l="1"/>
  <c r="B270" i="2"/>
  <c r="B389" i="2"/>
  <c r="C388" i="2"/>
  <c r="C330" i="2"/>
  <c r="B331" i="2"/>
  <c r="B150" i="2"/>
  <c r="C150" i="2" s="1"/>
  <c r="C149" i="2"/>
  <c r="B124" i="2"/>
  <c r="B125" i="2" s="1"/>
  <c r="C123" i="2"/>
  <c r="C270" i="2" l="1"/>
  <c r="B271" i="2"/>
  <c r="B390" i="2"/>
  <c r="C389" i="2"/>
  <c r="C331" i="2"/>
  <c r="B332" i="2"/>
  <c r="B151" i="2"/>
  <c r="B152" i="2" s="1"/>
  <c r="B153" i="2" s="1"/>
  <c r="B126" i="2"/>
  <c r="C125" i="2"/>
  <c r="C124" i="2"/>
  <c r="C271" i="2" l="1"/>
  <c r="B272" i="2"/>
  <c r="C390" i="2"/>
  <c r="B391" i="2"/>
  <c r="C332" i="2"/>
  <c r="B333" i="2"/>
  <c r="C151" i="2"/>
  <c r="C152" i="2"/>
  <c r="C126" i="2"/>
  <c r="B127" i="2"/>
  <c r="C153" i="2"/>
  <c r="B154" i="2"/>
  <c r="B273" i="2" l="1"/>
  <c r="C272" i="2"/>
  <c r="B392" i="2"/>
  <c r="C391" i="2"/>
  <c r="C333" i="2"/>
  <c r="B334" i="2"/>
  <c r="C127" i="2"/>
  <c r="B128" i="2"/>
  <c r="C154" i="2"/>
  <c r="B155" i="2"/>
  <c r="C273" i="2" l="1"/>
  <c r="B274" i="2"/>
  <c r="B393" i="2"/>
  <c r="C392" i="2"/>
  <c r="C334" i="2"/>
  <c r="B335" i="2"/>
  <c r="B129" i="2"/>
  <c r="C128" i="2"/>
  <c r="B156" i="2"/>
  <c r="C155" i="2"/>
  <c r="B275" i="2" l="1"/>
  <c r="C274" i="2"/>
  <c r="B394" i="2"/>
  <c r="C393" i="2"/>
  <c r="C335" i="2"/>
  <c r="B336" i="2"/>
  <c r="B130" i="2"/>
  <c r="C129" i="2"/>
  <c r="C156" i="2"/>
  <c r="B157" i="2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54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2" i="3"/>
  <c r="L108" i="3"/>
  <c r="K108" i="3"/>
  <c r="L107" i="3"/>
  <c r="K107" i="3"/>
  <c r="L106" i="3"/>
  <c r="K106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80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54" i="3"/>
  <c r="F48" i="2"/>
  <c r="N43" i="3" s="1"/>
  <c r="F49" i="2"/>
  <c r="N44" i="3" s="1"/>
  <c r="F50" i="2"/>
  <c r="N45" i="3" s="1"/>
  <c r="F51" i="2"/>
  <c r="N46" i="3" s="1"/>
  <c r="F52" i="2"/>
  <c r="N47" i="3" s="1"/>
  <c r="F53" i="2"/>
  <c r="N48" i="3" s="1"/>
  <c r="F54" i="2"/>
  <c r="N49" i="3" s="1"/>
  <c r="F55" i="2"/>
  <c r="N50" i="3" s="1"/>
  <c r="F56" i="2"/>
  <c r="N51" i="3" s="1"/>
  <c r="F57" i="2"/>
  <c r="N52" i="3" s="1"/>
  <c r="F58" i="2"/>
  <c r="N53" i="3" s="1"/>
  <c r="F34" i="2"/>
  <c r="N29" i="3" s="1"/>
  <c r="F35" i="2"/>
  <c r="N30" i="3" s="1"/>
  <c r="F36" i="2"/>
  <c r="N31" i="3" s="1"/>
  <c r="F37" i="2"/>
  <c r="N32" i="3" s="1"/>
  <c r="F38" i="2"/>
  <c r="N33" i="3" s="1"/>
  <c r="F39" i="2"/>
  <c r="N34" i="3" s="1"/>
  <c r="F40" i="2"/>
  <c r="N35" i="3" s="1"/>
  <c r="F41" i="2"/>
  <c r="N36" i="3" s="1"/>
  <c r="F42" i="2"/>
  <c r="N37" i="3" s="1"/>
  <c r="F43" i="2"/>
  <c r="N38" i="3" s="1"/>
  <c r="F44" i="2"/>
  <c r="N39" i="3" s="1"/>
  <c r="F45" i="2"/>
  <c r="N40" i="3" s="1"/>
  <c r="F46" i="2"/>
  <c r="N41" i="3" s="1"/>
  <c r="F47" i="2"/>
  <c r="N42" i="3" s="1"/>
  <c r="F33" i="2"/>
  <c r="N28" i="3" s="1"/>
  <c r="F25" i="2"/>
  <c r="N20" i="3" s="1"/>
  <c r="F26" i="2"/>
  <c r="N21" i="3" s="1"/>
  <c r="F27" i="2"/>
  <c r="N22" i="3" s="1"/>
  <c r="F28" i="2"/>
  <c r="N23" i="3" s="1"/>
  <c r="F29" i="2"/>
  <c r="N24" i="3" s="1"/>
  <c r="F30" i="2"/>
  <c r="N25" i="3" s="1"/>
  <c r="F31" i="2"/>
  <c r="N26" i="3" s="1"/>
  <c r="F32" i="2"/>
  <c r="N27" i="3" s="1"/>
  <c r="F8" i="2"/>
  <c r="N3" i="3" s="1"/>
  <c r="F9" i="2"/>
  <c r="N4" i="3" s="1"/>
  <c r="F10" i="2"/>
  <c r="N5" i="3" s="1"/>
  <c r="F11" i="2"/>
  <c r="N6" i="3" s="1"/>
  <c r="F12" i="2"/>
  <c r="N7" i="3" s="1"/>
  <c r="F13" i="2"/>
  <c r="N8" i="3" s="1"/>
  <c r="F14" i="2"/>
  <c r="N9" i="3" s="1"/>
  <c r="F15" i="2"/>
  <c r="N10" i="3" s="1"/>
  <c r="F16" i="2"/>
  <c r="N11" i="3" s="1"/>
  <c r="F17" i="2"/>
  <c r="N12" i="3" s="1"/>
  <c r="F18" i="2"/>
  <c r="N13" i="3" s="1"/>
  <c r="F19" i="2"/>
  <c r="N14" i="3" s="1"/>
  <c r="F20" i="2"/>
  <c r="N15" i="3" s="1"/>
  <c r="F21" i="2"/>
  <c r="N16" i="3" s="1"/>
  <c r="F22" i="2"/>
  <c r="N17" i="3" s="1"/>
  <c r="F23" i="2"/>
  <c r="N18" i="3" s="1"/>
  <c r="F24" i="2"/>
  <c r="N19" i="3" s="1"/>
  <c r="F7" i="2"/>
  <c r="N2" i="3" s="1"/>
  <c r="C275" i="2" l="1"/>
  <c r="B276" i="2"/>
  <c r="B395" i="2"/>
  <c r="C394" i="2"/>
  <c r="C336" i="2"/>
  <c r="B337" i="2"/>
  <c r="C157" i="2"/>
  <c r="B158" i="2"/>
  <c r="C130" i="2"/>
  <c r="B131" i="2"/>
  <c r="B8" i="2"/>
  <c r="C8" i="2" s="1"/>
  <c r="C7" i="2"/>
  <c r="B34" i="2"/>
  <c r="B35" i="2" s="1"/>
  <c r="C33" i="2"/>
  <c r="C276" i="2" l="1"/>
  <c r="B277" i="2"/>
  <c r="B396" i="2"/>
  <c r="C395" i="2"/>
  <c r="C337" i="2"/>
  <c r="B338" i="2"/>
  <c r="B159" i="2"/>
  <c r="C158" i="2"/>
  <c r="C131" i="2"/>
  <c r="B132" i="2"/>
  <c r="B9" i="2"/>
  <c r="B10" i="2" s="1"/>
  <c r="B11" i="2" s="1"/>
  <c r="C35" i="2"/>
  <c r="B36" i="2"/>
  <c r="C34" i="2"/>
  <c r="C277" i="2" l="1"/>
  <c r="B278" i="2"/>
  <c r="B397" i="2"/>
  <c r="C396" i="2"/>
  <c r="C338" i="2"/>
  <c r="B339" i="2"/>
  <c r="B160" i="2"/>
  <c r="C159" i="2"/>
  <c r="B133" i="2"/>
  <c r="C132" i="2"/>
  <c r="C10" i="2"/>
  <c r="C9" i="2"/>
  <c r="B12" i="2"/>
  <c r="C11" i="2"/>
  <c r="B37" i="2"/>
  <c r="C36" i="2"/>
  <c r="C278" i="2" l="1"/>
  <c r="B279" i="2"/>
  <c r="B398" i="2"/>
  <c r="C397" i="2"/>
  <c r="C339" i="2"/>
  <c r="B340" i="2"/>
  <c r="B161" i="2"/>
  <c r="C160" i="2"/>
  <c r="C133" i="2"/>
  <c r="B134" i="2"/>
  <c r="C12" i="2"/>
  <c r="B13" i="2"/>
  <c r="C37" i="2"/>
  <c r="B38" i="2"/>
  <c r="C279" i="2" l="1"/>
  <c r="B280" i="2"/>
  <c r="B399" i="2"/>
  <c r="C398" i="2"/>
  <c r="C340" i="2"/>
  <c r="B341" i="2"/>
  <c r="C134" i="2"/>
  <c r="B135" i="2"/>
  <c r="C161" i="2"/>
  <c r="B162" i="2"/>
  <c r="B14" i="2"/>
  <c r="C13" i="2"/>
  <c r="B39" i="2"/>
  <c r="C38" i="2"/>
  <c r="B281" i="2" l="1"/>
  <c r="C280" i="2"/>
  <c r="B400" i="2"/>
  <c r="C399" i="2"/>
  <c r="C341" i="2"/>
  <c r="B342" i="2"/>
  <c r="B136" i="2"/>
  <c r="C135" i="2"/>
  <c r="C162" i="2"/>
  <c r="B163" i="2"/>
  <c r="C14" i="2"/>
  <c r="B15" i="2"/>
  <c r="C39" i="2"/>
  <c r="B40" i="2"/>
  <c r="C281" i="2" l="1"/>
  <c r="B282" i="2"/>
  <c r="B401" i="2"/>
  <c r="C400" i="2"/>
  <c r="C342" i="2"/>
  <c r="B343" i="2"/>
  <c r="B137" i="2"/>
  <c r="C136" i="2"/>
  <c r="B164" i="2"/>
  <c r="C163" i="2"/>
  <c r="B16" i="2"/>
  <c r="C15" i="2"/>
  <c r="B41" i="2"/>
  <c r="C40" i="2"/>
  <c r="C282" i="2" l="1"/>
  <c r="B283" i="2"/>
  <c r="B402" i="2"/>
  <c r="B403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C401" i="2"/>
  <c r="C343" i="2"/>
  <c r="B344" i="2"/>
  <c r="B138" i="2"/>
  <c r="C137" i="2"/>
  <c r="C164" i="2"/>
  <c r="B165" i="2"/>
  <c r="C16" i="2"/>
  <c r="B17" i="2"/>
  <c r="C41" i="2"/>
  <c r="B42" i="2"/>
  <c r="C42" i="2" s="1"/>
  <c r="B284" i="2" l="1"/>
  <c r="C283" i="2"/>
  <c r="C402" i="2"/>
  <c r="C344" i="2"/>
  <c r="B345" i="2"/>
  <c r="C165" i="2"/>
  <c r="B166" i="2"/>
  <c r="C138" i="2"/>
  <c r="B139" i="2"/>
  <c r="B18" i="2"/>
  <c r="C17" i="2"/>
  <c r="C345" i="2" l="1"/>
  <c r="B346" i="2"/>
  <c r="C346" i="2" s="1"/>
  <c r="B285" i="2"/>
  <c r="C284" i="2"/>
  <c r="C409" i="2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403" i="2"/>
  <c r="C166" i="2"/>
  <c r="B167" i="2"/>
  <c r="C139" i="2"/>
  <c r="B140" i="2"/>
  <c r="C18" i="2"/>
  <c r="B19" i="2"/>
  <c r="C285" i="2" l="1"/>
  <c r="B286" i="2"/>
  <c r="B168" i="2"/>
  <c r="C167" i="2"/>
  <c r="B141" i="2"/>
  <c r="C140" i="2"/>
  <c r="B20" i="2"/>
  <c r="C19" i="2"/>
  <c r="B287" i="2" l="1"/>
  <c r="C286" i="2"/>
  <c r="B169" i="2"/>
  <c r="C168" i="2"/>
  <c r="B142" i="2"/>
  <c r="C141" i="2"/>
  <c r="C20" i="2"/>
  <c r="B21" i="2"/>
  <c r="B288" i="2" l="1"/>
  <c r="C288" i="2" s="1"/>
  <c r="C287" i="2"/>
  <c r="C169" i="2"/>
  <c r="B170" i="2"/>
  <c r="C142" i="2"/>
  <c r="B143" i="2"/>
  <c r="B22" i="2"/>
  <c r="C21" i="2"/>
  <c r="C170" i="2" l="1"/>
  <c r="B171" i="2"/>
  <c r="C143" i="2"/>
  <c r="B144" i="2"/>
  <c r="C22" i="2"/>
  <c r="B23" i="2"/>
  <c r="B145" i="2" l="1"/>
  <c r="C144" i="2"/>
  <c r="B172" i="2"/>
  <c r="C171" i="2"/>
  <c r="B24" i="2"/>
  <c r="C23" i="2"/>
  <c r="B173" i="2" l="1"/>
  <c r="C172" i="2"/>
  <c r="C145" i="2"/>
  <c r="B146" i="2"/>
  <c r="C24" i="2"/>
  <c r="B25" i="2"/>
  <c r="C173" i="2" l="1"/>
  <c r="B174" i="2"/>
  <c r="C174" i="2" s="1"/>
  <c r="C146" i="2"/>
  <c r="B147" i="2"/>
  <c r="B26" i="2"/>
  <c r="C25" i="2"/>
  <c r="B148" i="2" l="1"/>
  <c r="C148" i="2" s="1"/>
  <c r="C147" i="2"/>
  <c r="C26" i="2"/>
  <c r="B27" i="2"/>
  <c r="B28" i="2" l="1"/>
  <c r="C27" i="2"/>
  <c r="C28" i="2" l="1"/>
  <c r="B29" i="2"/>
  <c r="B30" i="2" l="1"/>
  <c r="C29" i="2"/>
  <c r="C30" i="2" l="1"/>
  <c r="B31" i="2"/>
  <c r="B32" i="2" l="1"/>
  <c r="C32" i="2" s="1"/>
  <c r="C31" i="2"/>
  <c r="B207" i="2" l="1"/>
  <c r="C206" i="2"/>
  <c r="B92" i="2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C91" i="2"/>
  <c r="B66" i="2"/>
  <c r="C66" i="2" s="1"/>
  <c r="C65" i="2"/>
  <c r="B67" i="2" l="1"/>
  <c r="B93" i="2"/>
  <c r="C92" i="2"/>
  <c r="C207" i="2"/>
  <c r="B208" i="2"/>
  <c r="C93" i="2" l="1"/>
  <c r="B94" i="2"/>
  <c r="C208" i="2"/>
  <c r="B209" i="2"/>
  <c r="C67" i="2"/>
  <c r="B68" i="2"/>
  <c r="C209" i="2" l="1"/>
  <c r="B210" i="2"/>
  <c r="C68" i="2"/>
  <c r="B69" i="2"/>
  <c r="C94" i="2"/>
  <c r="B95" i="2"/>
  <c r="C69" i="2" l="1"/>
  <c r="B70" i="2"/>
  <c r="C210" i="2"/>
  <c r="B211" i="2"/>
  <c r="B96" i="2"/>
  <c r="C95" i="2"/>
  <c r="C70" i="2" l="1"/>
  <c r="B71" i="2"/>
  <c r="B97" i="2"/>
  <c r="C96" i="2"/>
  <c r="C211" i="2"/>
  <c r="B212" i="2"/>
  <c r="C212" i="2" l="1"/>
  <c r="B213" i="2"/>
  <c r="C71" i="2"/>
  <c r="B72" i="2"/>
  <c r="C97" i="2"/>
  <c r="B98" i="2"/>
  <c r="C213" i="2" l="1"/>
  <c r="B214" i="2"/>
  <c r="C98" i="2"/>
  <c r="B99" i="2"/>
  <c r="C72" i="2"/>
  <c r="B73" i="2"/>
  <c r="B100" i="2" l="1"/>
  <c r="C99" i="2"/>
  <c r="C73" i="2"/>
  <c r="B74" i="2"/>
  <c r="C214" i="2"/>
  <c r="B215" i="2"/>
  <c r="B101" i="2" l="1"/>
  <c r="C100" i="2"/>
  <c r="C215" i="2"/>
  <c r="B216" i="2"/>
  <c r="C74" i="2"/>
  <c r="B75" i="2"/>
  <c r="C216" i="2" l="1"/>
  <c r="B217" i="2"/>
  <c r="C75" i="2"/>
  <c r="B76" i="2"/>
  <c r="C101" i="2"/>
  <c r="B102" i="2"/>
  <c r="C76" i="2" l="1"/>
  <c r="B77" i="2"/>
  <c r="C217" i="2"/>
  <c r="B218" i="2"/>
  <c r="C102" i="2"/>
  <c r="B103" i="2"/>
  <c r="B104" i="2" l="1"/>
  <c r="C103" i="2"/>
  <c r="C77" i="2"/>
  <c r="B78" i="2"/>
  <c r="C218" i="2"/>
  <c r="B219" i="2"/>
  <c r="C219" i="2" l="1"/>
  <c r="B220" i="2"/>
  <c r="B105" i="2"/>
  <c r="C104" i="2"/>
  <c r="C78" i="2"/>
  <c r="B79" i="2"/>
  <c r="C79" i="2" l="1"/>
  <c r="B80" i="2"/>
  <c r="C220" i="2"/>
  <c r="B221" i="2"/>
  <c r="C105" i="2"/>
  <c r="B106" i="2"/>
  <c r="C80" i="2" l="1"/>
  <c r="B81" i="2"/>
  <c r="C106" i="2"/>
  <c r="B107" i="2"/>
  <c r="C221" i="2"/>
  <c r="B222" i="2"/>
  <c r="C222" i="2" l="1"/>
  <c r="B223" i="2"/>
  <c r="B108" i="2"/>
  <c r="C107" i="2"/>
  <c r="C81" i="2"/>
  <c r="B82" i="2"/>
  <c r="C223" i="2" l="1"/>
  <c r="B224" i="2"/>
  <c r="B109" i="2"/>
  <c r="C108" i="2"/>
  <c r="C82" i="2"/>
  <c r="B83" i="2"/>
  <c r="C83" i="2" l="1"/>
  <c r="B84" i="2"/>
  <c r="C224" i="2"/>
  <c r="B225" i="2"/>
  <c r="C109" i="2"/>
  <c r="B110" i="2"/>
  <c r="C84" i="2" l="1"/>
  <c r="B85" i="2"/>
  <c r="C110" i="2"/>
  <c r="B111" i="2"/>
  <c r="C225" i="2"/>
  <c r="B226" i="2"/>
  <c r="B112" i="2" l="1"/>
  <c r="C111" i="2"/>
  <c r="C85" i="2"/>
  <c r="B86" i="2"/>
  <c r="C226" i="2"/>
  <c r="B227" i="2"/>
  <c r="C227" i="2" l="1"/>
  <c r="B228" i="2"/>
  <c r="B113" i="2"/>
  <c r="C112" i="2"/>
  <c r="C86" i="2"/>
  <c r="B87" i="2"/>
  <c r="C87" i="2" l="1"/>
  <c r="B88" i="2"/>
  <c r="C113" i="2"/>
  <c r="B114" i="2"/>
  <c r="C228" i="2"/>
  <c r="B229" i="2"/>
  <c r="C114" i="2" l="1"/>
  <c r="B115" i="2"/>
  <c r="C229" i="2"/>
  <c r="B230" i="2"/>
  <c r="C88" i="2"/>
  <c r="B89" i="2"/>
  <c r="C89" i="2" l="1"/>
  <c r="B90" i="2"/>
  <c r="C90" i="2" s="1"/>
  <c r="B116" i="2"/>
  <c r="C116" i="2" s="1"/>
  <c r="C115" i="2"/>
  <c r="C230" i="2"/>
  <c r="B231" i="2"/>
  <c r="C231" i="2" s="1"/>
</calcChain>
</file>

<file path=xl/comments1.xml><?xml version="1.0" encoding="utf-8"?>
<comments xmlns="http://schemas.openxmlformats.org/spreadsheetml/2006/main">
  <authors>
    <author>LELEU, Pascale</author>
  </authors>
  <commentList>
    <comment ref="H215" authorId="0" shapeId="0">
      <text>
        <r>
          <rPr>
            <b/>
            <sz val="9"/>
            <color indexed="81"/>
            <rFont val="Tahoma"/>
            <family val="2"/>
          </rPr>
          <t>LELEU, Pascale:</t>
        </r>
        <r>
          <rPr>
            <sz val="9"/>
            <color indexed="81"/>
            <rFont val="Tahoma"/>
            <family val="2"/>
          </rPr>
          <t xml:space="preserve">
in de loop van de week gecorrigeerd van 1,09 naar 1,08</t>
        </r>
      </text>
    </comment>
  </commentList>
</comments>
</file>

<file path=xl/sharedStrings.xml><?xml version="1.0" encoding="utf-8"?>
<sst xmlns="http://schemas.openxmlformats.org/spreadsheetml/2006/main" count="612" uniqueCount="505">
  <si>
    <t xml:space="preserve"> -</t>
  </si>
  <si>
    <t xml:space="preserve"> - </t>
  </si>
  <si>
    <t>Week</t>
  </si>
  <si>
    <t xml:space="preserve">van </t>
  </si>
  <si>
    <t>tot</t>
  </si>
  <si>
    <t>Prijzen</t>
  </si>
  <si>
    <t>Prijs</t>
  </si>
  <si>
    <t>Aantal varkens</t>
  </si>
  <si>
    <t>Veva-Producentenprijs (1)</t>
  </si>
  <si>
    <t xml:space="preserve">(1) De VEVA-producentenprijs is een ‘gemiddelde gerealiseerde’ prijs voor levende varkens (58 % à 62 % vlees, 2 kg uitgevast). Dat wil zeggen het bedrag per kilo dat de boer krijgt voor zijn varken: basisprijs + toeslag! </t>
  </si>
  <si>
    <t>Nationale prijs varkenskarkas</t>
  </si>
  <si>
    <t>week</t>
  </si>
  <si>
    <t>G. Van Landschoot &amp; Zonen NV</t>
  </si>
  <si>
    <t>Goemaere NV</t>
  </si>
  <si>
    <t>Goossens NV</t>
  </si>
  <si>
    <t>Noordvlees Van Gool</t>
  </si>
  <si>
    <t>Ryckaert M. NV</t>
  </si>
  <si>
    <t>Westvlees NV</t>
  </si>
  <si>
    <t>Detry</t>
  </si>
  <si>
    <t>Groep De Brauwer NV</t>
  </si>
  <si>
    <t>1 10</t>
  </si>
  <si>
    <t>2 10</t>
  </si>
  <si>
    <t>3 10</t>
  </si>
  <si>
    <t>4 10</t>
  </si>
  <si>
    <t>5 10</t>
  </si>
  <si>
    <t>6 10</t>
  </si>
  <si>
    <t>7 10</t>
  </si>
  <si>
    <t>8 10</t>
  </si>
  <si>
    <t>9 10</t>
  </si>
  <si>
    <t>10 10</t>
  </si>
  <si>
    <t>11 10</t>
  </si>
  <si>
    <t>12 10</t>
  </si>
  <si>
    <t>13 10</t>
  </si>
  <si>
    <t>14 10</t>
  </si>
  <si>
    <t>15 10</t>
  </si>
  <si>
    <t>16 10</t>
  </si>
  <si>
    <t>17 10</t>
  </si>
  <si>
    <t>18 10</t>
  </si>
  <si>
    <t>19 10</t>
  </si>
  <si>
    <t>20 10</t>
  </si>
  <si>
    <t>21 10</t>
  </si>
  <si>
    <t>22 10</t>
  </si>
  <si>
    <t>23 10</t>
  </si>
  <si>
    <t>24 10</t>
  </si>
  <si>
    <t>25 10</t>
  </si>
  <si>
    <t>26 10</t>
  </si>
  <si>
    <t>27 10</t>
  </si>
  <si>
    <t>28 10</t>
  </si>
  <si>
    <t>29 10</t>
  </si>
  <si>
    <t>30 10</t>
  </si>
  <si>
    <t>31 10</t>
  </si>
  <si>
    <t>32 10</t>
  </si>
  <si>
    <t>33 10</t>
  </si>
  <si>
    <t>34 10</t>
  </si>
  <si>
    <t>35 10</t>
  </si>
  <si>
    <t>36 10</t>
  </si>
  <si>
    <t>37 10</t>
  </si>
  <si>
    <t>38 10</t>
  </si>
  <si>
    <t>39 10</t>
  </si>
  <si>
    <t>40 10</t>
  </si>
  <si>
    <t>41 10</t>
  </si>
  <si>
    <t>42 10</t>
  </si>
  <si>
    <t>43 10</t>
  </si>
  <si>
    <t>44 10</t>
  </si>
  <si>
    <t>45 10</t>
  </si>
  <si>
    <t>46 10</t>
  </si>
  <si>
    <t>47 10</t>
  </si>
  <si>
    <t>48 10</t>
  </si>
  <si>
    <t>49 10</t>
  </si>
  <si>
    <t>50 10</t>
  </si>
  <si>
    <t>51 10</t>
  </si>
  <si>
    <t>52 10</t>
  </si>
  <si>
    <t>1 11</t>
  </si>
  <si>
    <t>2 11</t>
  </si>
  <si>
    <t>3 11</t>
  </si>
  <si>
    <t>4 11</t>
  </si>
  <si>
    <t>5 11</t>
  </si>
  <si>
    <t>6 11</t>
  </si>
  <si>
    <t>7 11</t>
  </si>
  <si>
    <t>8 11</t>
  </si>
  <si>
    <t>9 11</t>
  </si>
  <si>
    <t>10 11</t>
  </si>
  <si>
    <t>11 11</t>
  </si>
  <si>
    <t>12 11</t>
  </si>
  <si>
    <t>13 11</t>
  </si>
  <si>
    <t>14 11</t>
  </si>
  <si>
    <t>15 11</t>
  </si>
  <si>
    <t>16 11</t>
  </si>
  <si>
    <t>17 11</t>
  </si>
  <si>
    <t>18 11</t>
  </si>
  <si>
    <t>19 11</t>
  </si>
  <si>
    <t>20 11</t>
  </si>
  <si>
    <t>21 11</t>
  </si>
  <si>
    <t>22 11</t>
  </si>
  <si>
    <t>23 11</t>
  </si>
  <si>
    <t>24 11</t>
  </si>
  <si>
    <t>25 11</t>
  </si>
  <si>
    <t>26 11</t>
  </si>
  <si>
    <t>27 11</t>
  </si>
  <si>
    <t>28 11</t>
  </si>
  <si>
    <t>29 11</t>
  </si>
  <si>
    <t>30 11</t>
  </si>
  <si>
    <t>31 11</t>
  </si>
  <si>
    <t>32 11</t>
  </si>
  <si>
    <t>33 11</t>
  </si>
  <si>
    <t>34 11</t>
  </si>
  <si>
    <t>35 11</t>
  </si>
  <si>
    <t>36 11</t>
  </si>
  <si>
    <t>37 11</t>
  </si>
  <si>
    <t>38 11</t>
  </si>
  <si>
    <t>39 11</t>
  </si>
  <si>
    <t>40 11</t>
  </si>
  <si>
    <t>41 11</t>
  </si>
  <si>
    <t>42 11</t>
  </si>
  <si>
    <t>43 11</t>
  </si>
  <si>
    <t>44 11</t>
  </si>
  <si>
    <t>45 11</t>
  </si>
  <si>
    <t>46 11</t>
  </si>
  <si>
    <t>47 11</t>
  </si>
  <si>
    <t>48 11</t>
  </si>
  <si>
    <t>49 11</t>
  </si>
  <si>
    <t>50 11</t>
  </si>
  <si>
    <t>51 11</t>
  </si>
  <si>
    <t>1 12</t>
  </si>
  <si>
    <t>2 12</t>
  </si>
  <si>
    <t>3 12</t>
  </si>
  <si>
    <t>4 12</t>
  </si>
  <si>
    <t>5 12</t>
  </si>
  <si>
    <t>6 12</t>
  </si>
  <si>
    <t>7 12</t>
  </si>
  <si>
    <t>8 12</t>
  </si>
  <si>
    <t>9 12</t>
  </si>
  <si>
    <t>10 12</t>
  </si>
  <si>
    <t>11 12</t>
  </si>
  <si>
    <t>12 12</t>
  </si>
  <si>
    <t>13 12</t>
  </si>
  <si>
    <t>14 12</t>
  </si>
  <si>
    <t>15 12</t>
  </si>
  <si>
    <t>16 12</t>
  </si>
  <si>
    <t>17 12</t>
  </si>
  <si>
    <t>18 12</t>
  </si>
  <si>
    <t>19 12</t>
  </si>
  <si>
    <t>20 12</t>
  </si>
  <si>
    <t>21 12</t>
  </si>
  <si>
    <t>22 12</t>
  </si>
  <si>
    <t>23 12</t>
  </si>
  <si>
    <t>24 12</t>
  </si>
  <si>
    <t>25 12</t>
  </si>
  <si>
    <t>26 12</t>
  </si>
  <si>
    <t>27 12</t>
  </si>
  <si>
    <t>28 12</t>
  </si>
  <si>
    <t>29 12</t>
  </si>
  <si>
    <t>30 12</t>
  </si>
  <si>
    <t>31 12</t>
  </si>
  <si>
    <t>32 12</t>
  </si>
  <si>
    <t>33 12</t>
  </si>
  <si>
    <t>34 12</t>
  </si>
  <si>
    <t>35 12</t>
  </si>
  <si>
    <t>36 12</t>
  </si>
  <si>
    <t>37 12</t>
  </si>
  <si>
    <t>38 12</t>
  </si>
  <si>
    <t>39 12</t>
  </si>
  <si>
    <t>40 12</t>
  </si>
  <si>
    <t>41 12</t>
  </si>
  <si>
    <t>42 12</t>
  </si>
  <si>
    <t>43 12</t>
  </si>
  <si>
    <t>44 12</t>
  </si>
  <si>
    <t>45 12</t>
  </si>
  <si>
    <t>46 12</t>
  </si>
  <si>
    <t>47 12</t>
  </si>
  <si>
    <t>48 12</t>
  </si>
  <si>
    <t>49 12</t>
  </si>
  <si>
    <t>50 12</t>
  </si>
  <si>
    <t>51 12</t>
  </si>
  <si>
    <t>52 12</t>
  </si>
  <si>
    <t>Veva prijs</t>
  </si>
  <si>
    <t>Nationale prijs</t>
  </si>
  <si>
    <t>Nationale prijs varkenskarkas
(€/kg)</t>
  </si>
  <si>
    <t>Veva-Producentenprijs (€/kg) (1)</t>
  </si>
  <si>
    <t/>
  </si>
  <si>
    <t>1 13</t>
  </si>
  <si>
    <t>2 13</t>
  </si>
  <si>
    <t>3 13</t>
  </si>
  <si>
    <t>4 13</t>
  </si>
  <si>
    <t>5 13</t>
  </si>
  <si>
    <t>6 13</t>
  </si>
  <si>
    <t>7 13</t>
  </si>
  <si>
    <t>8 13</t>
  </si>
  <si>
    <t>9 13</t>
  </si>
  <si>
    <t>10 13</t>
  </si>
  <si>
    <t>11 13</t>
  </si>
  <si>
    <t>12 13</t>
  </si>
  <si>
    <t>13 13</t>
  </si>
  <si>
    <t>14 13</t>
  </si>
  <si>
    <t>15 13</t>
  </si>
  <si>
    <t>16 13</t>
  </si>
  <si>
    <t>17 13</t>
  </si>
  <si>
    <t>18 13</t>
  </si>
  <si>
    <t>19 13</t>
  </si>
  <si>
    <t>20 13</t>
  </si>
  <si>
    <t>21 13</t>
  </si>
  <si>
    <t>22 13</t>
  </si>
  <si>
    <t>23 13</t>
  </si>
  <si>
    <t>24 13</t>
  </si>
  <si>
    <t>25 13</t>
  </si>
  <si>
    <t>26 13</t>
  </si>
  <si>
    <t>27 13</t>
  </si>
  <si>
    <t>28 13</t>
  </si>
  <si>
    <t>29 13</t>
  </si>
  <si>
    <t>30 13</t>
  </si>
  <si>
    <t>31 13</t>
  </si>
  <si>
    <t>32 13</t>
  </si>
  <si>
    <t>33 13</t>
  </si>
  <si>
    <t>34 13</t>
  </si>
  <si>
    <t>35 13</t>
  </si>
  <si>
    <t>36 13</t>
  </si>
  <si>
    <t>37 13</t>
  </si>
  <si>
    <t>38 13</t>
  </si>
  <si>
    <t>39 13</t>
  </si>
  <si>
    <t>40 13</t>
  </si>
  <si>
    <t>41 13</t>
  </si>
  <si>
    <t>42 13</t>
  </si>
  <si>
    <t>43 13</t>
  </si>
  <si>
    <t>44 13</t>
  </si>
  <si>
    <t>45 13</t>
  </si>
  <si>
    <t>46 13</t>
  </si>
  <si>
    <t>47 13</t>
  </si>
  <si>
    <t>48 13</t>
  </si>
  <si>
    <t>49 13</t>
  </si>
  <si>
    <t>50 13</t>
  </si>
  <si>
    <t>51 13</t>
  </si>
  <si>
    <t>52 13</t>
  </si>
  <si>
    <t>52 11</t>
  </si>
  <si>
    <t>geen VEVaprijs omwille van hoogdag 1/11</t>
  </si>
  <si>
    <t>geen VEVA-prijs bepaald geweest: 1/11 hoogdag</t>
  </si>
  <si>
    <t>1 14</t>
  </si>
  <si>
    <t>2 14</t>
  </si>
  <si>
    <t>3 14</t>
  </si>
  <si>
    <t>4 14</t>
  </si>
  <si>
    <t>5 14</t>
  </si>
  <si>
    <t>6 14</t>
  </si>
  <si>
    <t>7 14</t>
  </si>
  <si>
    <t>8 14</t>
  </si>
  <si>
    <t>9 14</t>
  </si>
  <si>
    <t>10 14</t>
  </si>
  <si>
    <t>11 14</t>
  </si>
  <si>
    <t>12 14</t>
  </si>
  <si>
    <t>13 14</t>
  </si>
  <si>
    <t>14 14</t>
  </si>
  <si>
    <t>15 14</t>
  </si>
  <si>
    <t>16 14</t>
  </si>
  <si>
    <t>17 14</t>
  </si>
  <si>
    <t>18 14</t>
  </si>
  <si>
    <t>19 14</t>
  </si>
  <si>
    <t>20 14</t>
  </si>
  <si>
    <t>21 14</t>
  </si>
  <si>
    <t>22 14</t>
  </si>
  <si>
    <t>23 14</t>
  </si>
  <si>
    <t>24 14</t>
  </si>
  <si>
    <t>25 14</t>
  </si>
  <si>
    <t>26 14</t>
  </si>
  <si>
    <t>27 14</t>
  </si>
  <si>
    <t>28 14</t>
  </si>
  <si>
    <t>29 14</t>
  </si>
  <si>
    <t>30 14</t>
  </si>
  <si>
    <t>31 14</t>
  </si>
  <si>
    <t>32 14</t>
  </si>
  <si>
    <t>33 14</t>
  </si>
  <si>
    <t>34 14</t>
  </si>
  <si>
    <t>35 14</t>
  </si>
  <si>
    <t>36 14</t>
  </si>
  <si>
    <t>37 14</t>
  </si>
  <si>
    <t>38 14</t>
  </si>
  <si>
    <t>39 14</t>
  </si>
  <si>
    <t>40 14</t>
  </si>
  <si>
    <t>41 14</t>
  </si>
  <si>
    <t>42 14</t>
  </si>
  <si>
    <t>43 14</t>
  </si>
  <si>
    <t>44 14</t>
  </si>
  <si>
    <t>45 14</t>
  </si>
  <si>
    <t>46 14</t>
  </si>
  <si>
    <t>47 14</t>
  </si>
  <si>
    <t>48 14</t>
  </si>
  <si>
    <t>49 14</t>
  </si>
  <si>
    <t>50 14</t>
  </si>
  <si>
    <t>51 14</t>
  </si>
  <si>
    <t>52 14</t>
  </si>
  <si>
    <t>geen VEVA-prijs: te weinig varkens verkocht</t>
  </si>
  <si>
    <t>1 15</t>
  </si>
  <si>
    <t>2 15</t>
  </si>
  <si>
    <t>3 15</t>
  </si>
  <si>
    <t>4 15</t>
  </si>
  <si>
    <t>5 15</t>
  </si>
  <si>
    <t>6 15</t>
  </si>
  <si>
    <t>7 15</t>
  </si>
  <si>
    <t>8 15</t>
  </si>
  <si>
    <t>9 15</t>
  </si>
  <si>
    <t>10 15</t>
  </si>
  <si>
    <t>11 15</t>
  </si>
  <si>
    <t>12 15</t>
  </si>
  <si>
    <t>13 15</t>
  </si>
  <si>
    <t>14 15</t>
  </si>
  <si>
    <t>15 15</t>
  </si>
  <si>
    <t>16 15</t>
  </si>
  <si>
    <t>17 15</t>
  </si>
  <si>
    <t>18 15</t>
  </si>
  <si>
    <t>19 15</t>
  </si>
  <si>
    <t>20 15</t>
  </si>
  <si>
    <t>21 15</t>
  </si>
  <si>
    <t>22 15</t>
  </si>
  <si>
    <t>23 15</t>
  </si>
  <si>
    <t>24 15</t>
  </si>
  <si>
    <t>25 15</t>
  </si>
  <si>
    <t>26 15</t>
  </si>
  <si>
    <t>27 15</t>
  </si>
  <si>
    <t>28 15</t>
  </si>
  <si>
    <t>29 15</t>
  </si>
  <si>
    <t>30 15</t>
  </si>
  <si>
    <t>31 15</t>
  </si>
  <si>
    <t>32 15</t>
  </si>
  <si>
    <t>33 15</t>
  </si>
  <si>
    <t>34 15</t>
  </si>
  <si>
    <t>35 15</t>
  </si>
  <si>
    <t>36 15</t>
  </si>
  <si>
    <t>37 15</t>
  </si>
  <si>
    <t>38 15</t>
  </si>
  <si>
    <t>39 15</t>
  </si>
  <si>
    <t>40 15</t>
  </si>
  <si>
    <t>41 15</t>
  </si>
  <si>
    <t>42 15</t>
  </si>
  <si>
    <t>43 15</t>
  </si>
  <si>
    <t>44 15</t>
  </si>
  <si>
    <t>45 15</t>
  </si>
  <si>
    <t>46 15</t>
  </si>
  <si>
    <t>47 15</t>
  </si>
  <si>
    <t>48 15</t>
  </si>
  <si>
    <t>49 15</t>
  </si>
  <si>
    <t>50 15</t>
  </si>
  <si>
    <t>51 15</t>
  </si>
  <si>
    <t>52 15</t>
  </si>
  <si>
    <t>1 16</t>
  </si>
  <si>
    <t>2 16</t>
  </si>
  <si>
    <t>3 16</t>
  </si>
  <si>
    <t>4 16</t>
  </si>
  <si>
    <t>5 16</t>
  </si>
  <si>
    <t>6 16</t>
  </si>
  <si>
    <t>7 16</t>
  </si>
  <si>
    <t>8 16</t>
  </si>
  <si>
    <t>9 16</t>
  </si>
  <si>
    <t>10 16</t>
  </si>
  <si>
    <t>11 16</t>
  </si>
  <si>
    <t>12 16</t>
  </si>
  <si>
    <t>13 16</t>
  </si>
  <si>
    <t>14 16</t>
  </si>
  <si>
    <t>15 16</t>
  </si>
  <si>
    <t>16 16</t>
  </si>
  <si>
    <t>17 16</t>
  </si>
  <si>
    <t>18 16</t>
  </si>
  <si>
    <t>19 16</t>
  </si>
  <si>
    <t>20 16</t>
  </si>
  <si>
    <t>21 16</t>
  </si>
  <si>
    <t>22 16</t>
  </si>
  <si>
    <t>23 16</t>
  </si>
  <si>
    <t>24 16</t>
  </si>
  <si>
    <t>25 16</t>
  </si>
  <si>
    <t>26 16</t>
  </si>
  <si>
    <t>27 16</t>
  </si>
  <si>
    <t>28 16</t>
  </si>
  <si>
    <t>29 16</t>
  </si>
  <si>
    <t>30 16</t>
  </si>
  <si>
    <t>31 16</t>
  </si>
  <si>
    <t>32 16</t>
  </si>
  <si>
    <t>33 16</t>
  </si>
  <si>
    <t>34 16</t>
  </si>
  <si>
    <t>35 16</t>
  </si>
  <si>
    <t>36 16</t>
  </si>
  <si>
    <t>37 16</t>
  </si>
  <si>
    <t>38 16</t>
  </si>
  <si>
    <t>39 16</t>
  </si>
  <si>
    <t>40 16</t>
  </si>
  <si>
    <t>41 16</t>
  </si>
  <si>
    <t>42 16</t>
  </si>
  <si>
    <t>43 16</t>
  </si>
  <si>
    <t>44 16</t>
  </si>
  <si>
    <t>45 16</t>
  </si>
  <si>
    <t>46 16</t>
  </si>
  <si>
    <t>47 16</t>
  </si>
  <si>
    <t>48 16</t>
  </si>
  <si>
    <t>49 16</t>
  </si>
  <si>
    <t>50 16</t>
  </si>
  <si>
    <t>51 16</t>
  </si>
  <si>
    <t>52 16</t>
  </si>
  <si>
    <t>week 52 geen Veva-producentenprijs genoteerd</t>
  </si>
  <si>
    <t>geen prijzen ontvangen wegens verlof</t>
  </si>
  <si>
    <t>-</t>
  </si>
  <si>
    <t>geen prijzen ontvangen</t>
  </si>
  <si>
    <t>1 17</t>
  </si>
  <si>
    <t>2 17</t>
  </si>
  <si>
    <t>3 17</t>
  </si>
  <si>
    <t>4 17</t>
  </si>
  <si>
    <t>5 17</t>
  </si>
  <si>
    <t>6 17</t>
  </si>
  <si>
    <t>7 17</t>
  </si>
  <si>
    <t>8 17</t>
  </si>
  <si>
    <t>9 17</t>
  </si>
  <si>
    <t>10 17</t>
  </si>
  <si>
    <t>11 17</t>
  </si>
  <si>
    <t>12 17</t>
  </si>
  <si>
    <t>13 17</t>
  </si>
  <si>
    <t>14 17</t>
  </si>
  <si>
    <t>15 17</t>
  </si>
  <si>
    <t>16 17</t>
  </si>
  <si>
    <t>17 17</t>
  </si>
  <si>
    <t>18 17</t>
  </si>
  <si>
    <t>19 17</t>
  </si>
  <si>
    <t>20 17</t>
  </si>
  <si>
    <t>21 17</t>
  </si>
  <si>
    <t>22 17</t>
  </si>
  <si>
    <t>23 17</t>
  </si>
  <si>
    <t>24 17</t>
  </si>
  <si>
    <t>25 17</t>
  </si>
  <si>
    <t>26 17</t>
  </si>
  <si>
    <t>27 17</t>
  </si>
  <si>
    <t>28 17</t>
  </si>
  <si>
    <t>29 17</t>
  </si>
  <si>
    <t>30 17</t>
  </si>
  <si>
    <t>31 17</t>
  </si>
  <si>
    <t>32 17</t>
  </si>
  <si>
    <t>33 17</t>
  </si>
  <si>
    <t>34 17</t>
  </si>
  <si>
    <t>35 17</t>
  </si>
  <si>
    <t>36 17</t>
  </si>
  <si>
    <t>37 17</t>
  </si>
  <si>
    <t>38 17</t>
  </si>
  <si>
    <t>39 17</t>
  </si>
  <si>
    <t>40 17</t>
  </si>
  <si>
    <t>41 17</t>
  </si>
  <si>
    <t>42 17</t>
  </si>
  <si>
    <t>43 17</t>
  </si>
  <si>
    <t>44 17</t>
  </si>
  <si>
    <t>45 17</t>
  </si>
  <si>
    <t>46 17</t>
  </si>
  <si>
    <t>47 17</t>
  </si>
  <si>
    <t>48 17</t>
  </si>
  <si>
    <t>49 17</t>
  </si>
  <si>
    <t>50 17</t>
  </si>
  <si>
    <t>51 17</t>
  </si>
  <si>
    <t>52 17</t>
  </si>
  <si>
    <t>1 18</t>
  </si>
  <si>
    <t>2 18</t>
  </si>
  <si>
    <t>3 18</t>
  </si>
  <si>
    <t>4 18</t>
  </si>
  <si>
    <t>5 18</t>
  </si>
  <si>
    <t>6 18</t>
  </si>
  <si>
    <t>7 18</t>
  </si>
  <si>
    <t>8 18</t>
  </si>
  <si>
    <t>9 18</t>
  </si>
  <si>
    <t>10 18</t>
  </si>
  <si>
    <t>11 18</t>
  </si>
  <si>
    <t>12 18</t>
  </si>
  <si>
    <t>13 18</t>
  </si>
  <si>
    <t>14 18</t>
  </si>
  <si>
    <t>15 18</t>
  </si>
  <si>
    <t>16 18</t>
  </si>
  <si>
    <t>17 18</t>
  </si>
  <si>
    <t>18 18</t>
  </si>
  <si>
    <t>19 18</t>
  </si>
  <si>
    <t>20 18</t>
  </si>
  <si>
    <t>21 18</t>
  </si>
  <si>
    <t>22 18</t>
  </si>
  <si>
    <t>23 18</t>
  </si>
  <si>
    <t>24 18</t>
  </si>
  <si>
    <t>25 18</t>
  </si>
  <si>
    <t>26 18</t>
  </si>
  <si>
    <t>27 18</t>
  </si>
  <si>
    <t>28 18</t>
  </si>
  <si>
    <t>29 18</t>
  </si>
  <si>
    <t>30 18</t>
  </si>
  <si>
    <t>31 18</t>
  </si>
  <si>
    <t>32 18</t>
  </si>
  <si>
    <t>33 18</t>
  </si>
  <si>
    <t>34 18</t>
  </si>
  <si>
    <t>35 18</t>
  </si>
  <si>
    <t>36 18</t>
  </si>
  <si>
    <t>37 18</t>
  </si>
  <si>
    <t>38 18</t>
  </si>
  <si>
    <t>39 18</t>
  </si>
  <si>
    <t>40 18</t>
  </si>
  <si>
    <t>41 18</t>
  </si>
  <si>
    <t>42 18</t>
  </si>
  <si>
    <t>43 18</t>
  </si>
  <si>
    <t>44 18</t>
  </si>
  <si>
    <t>45 18</t>
  </si>
  <si>
    <t>46 18</t>
  </si>
  <si>
    <t>47 18</t>
  </si>
  <si>
    <t>48 18</t>
  </si>
  <si>
    <t>49 18</t>
  </si>
  <si>
    <t>50 18</t>
  </si>
  <si>
    <t>51 18</t>
  </si>
  <si>
    <t>52 18</t>
  </si>
  <si>
    <t>Covavee</t>
  </si>
  <si>
    <t>Vanaf hier zijn de prijzen inclusief toeslag.</t>
  </si>
  <si>
    <t>Jaar</t>
  </si>
  <si>
    <t>Veva-Producentenprijs - aantal varkens</t>
  </si>
  <si>
    <t>Veva-Producentenprijs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</si>
</sst>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/yyyy"/>
    <numFmt numFmtId="165" formatCode="d\-mmm\-yy"/>
    <numFmt numFmtId="166" formatCode="0.000"/>
    <numFmt numFmtId="167" formatCode="#,##0.000"/>
    <numFmt numFmtId="168" formatCode="0.00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/>
    <xf numFmtId="0" fontId="2" fillId="0" borderId="0"/>
  </cellStyleXfs>
  <cellXfs count="262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3" borderId="34" xfId="0" applyFill="1" applyBorder="1" applyAlignment="1">
      <alignment horizontal="center" wrapText="1"/>
    </xf>
    <xf numFmtId="0" fontId="0" fillId="2" borderId="0" xfId="0" applyFill="1" applyBorder="1"/>
    <xf numFmtId="0" fontId="8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" fillId="3" borderId="34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2" fillId="3" borderId="35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/>
    </xf>
    <xf numFmtId="166" fontId="2" fillId="3" borderId="36" xfId="0" applyNumberFormat="1" applyFont="1" applyFill="1" applyBorder="1" applyAlignment="1">
      <alignment horizontal="center" vertical="center" wrapText="1"/>
    </xf>
    <xf numFmtId="166" fontId="2" fillId="3" borderId="39" xfId="0" applyNumberFormat="1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166" fontId="8" fillId="3" borderId="42" xfId="0" applyNumberFormat="1" applyFont="1" applyFill="1" applyBorder="1" applyAlignment="1">
      <alignment horizontal="center"/>
    </xf>
    <xf numFmtId="4" fontId="8" fillId="3" borderId="42" xfId="0" applyNumberFormat="1" applyFont="1" applyFill="1" applyBorder="1" applyAlignment="1">
      <alignment horizontal="center"/>
    </xf>
    <xf numFmtId="166" fontId="1" fillId="3" borderId="47" xfId="0" applyNumberFormat="1" applyFont="1" applyFill="1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0" fontId="4" fillId="5" borderId="0" xfId="0" applyFont="1" applyFill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9" xfId="0" applyFont="1" applyFill="1" applyBorder="1"/>
    <xf numFmtId="164" fontId="2" fillId="5" borderId="0" xfId="0" applyNumberFormat="1" applyFont="1" applyFill="1" applyBorder="1"/>
    <xf numFmtId="0" fontId="0" fillId="5" borderId="9" xfId="0" applyFill="1" applyBorder="1"/>
    <xf numFmtId="0" fontId="0" fillId="5" borderId="0" xfId="0" applyFill="1" applyBorder="1"/>
    <xf numFmtId="0" fontId="1" fillId="5" borderId="1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/>
    </xf>
    <xf numFmtId="165" fontId="2" fillId="5" borderId="30" xfId="0" applyNumberFormat="1" applyFont="1" applyFill="1" applyBorder="1"/>
    <xf numFmtId="0" fontId="7" fillId="5" borderId="2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65" fontId="8" fillId="5" borderId="26" xfId="0" applyNumberFormat="1" applyFont="1" applyFill="1" applyBorder="1"/>
    <xf numFmtId="0" fontId="7" fillId="5" borderId="15" xfId="0" applyFont="1" applyFill="1" applyBorder="1" applyAlignment="1">
      <alignment horizontal="center"/>
    </xf>
    <xf numFmtId="165" fontId="8" fillId="5" borderId="16" xfId="0" applyNumberFormat="1" applyFont="1" applyFill="1" applyBorder="1"/>
    <xf numFmtId="0" fontId="7" fillId="5" borderId="17" xfId="0" applyFont="1" applyFill="1" applyBorder="1" applyAlignment="1">
      <alignment horizontal="center"/>
    </xf>
    <xf numFmtId="165" fontId="8" fillId="5" borderId="18" xfId="0" applyNumberFormat="1" applyFont="1" applyFill="1" applyBorder="1"/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5" fontId="8" fillId="5" borderId="14" xfId="0" applyNumberFormat="1" applyFont="1" applyFill="1" applyBorder="1"/>
    <xf numFmtId="0" fontId="7" fillId="5" borderId="25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165" fontId="8" fillId="5" borderId="38" xfId="0" applyNumberFormat="1" applyFont="1" applyFill="1" applyBorder="1"/>
    <xf numFmtId="165" fontId="2" fillId="5" borderId="21" xfId="0" applyNumberFormat="1" applyFont="1" applyFill="1" applyBorder="1"/>
    <xf numFmtId="165" fontId="2" fillId="5" borderId="22" xfId="0" applyNumberFormat="1" applyFont="1" applyFill="1" applyBorder="1"/>
    <xf numFmtId="165" fontId="2" fillId="5" borderId="44" xfId="0" applyNumberFormat="1" applyFont="1" applyFill="1" applyBorder="1"/>
    <xf numFmtId="165" fontId="2" fillId="5" borderId="45" xfId="0" applyNumberFormat="1" applyFont="1" applyFill="1" applyBorder="1"/>
    <xf numFmtId="0" fontId="0" fillId="5" borderId="0" xfId="0" applyFill="1"/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165" fontId="8" fillId="5" borderId="41" xfId="0" applyNumberFormat="1" applyFont="1" applyFill="1" applyBorder="1"/>
    <xf numFmtId="166" fontId="8" fillId="0" borderId="14" xfId="0" applyNumberFormat="1" applyFont="1" applyFill="1" applyBorder="1" applyAlignment="1">
      <alignment horizontal="center"/>
    </xf>
    <xf numFmtId="166" fontId="8" fillId="0" borderId="42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5" fontId="2" fillId="6" borderId="48" xfId="0" applyNumberFormat="1" applyFont="1" applyFill="1" applyBorder="1"/>
    <xf numFmtId="165" fontId="2" fillId="6" borderId="49" xfId="0" applyNumberFormat="1" applyFont="1" applyFill="1" applyBorder="1"/>
    <xf numFmtId="165" fontId="2" fillId="6" borderId="50" xfId="0" applyNumberFormat="1" applyFont="1" applyFill="1" applyBorder="1"/>
    <xf numFmtId="165" fontId="2" fillId="6" borderId="51" xfId="0" applyNumberFormat="1" applyFont="1" applyFill="1" applyBorder="1"/>
    <xf numFmtId="165" fontId="2" fillId="0" borderId="50" xfId="0" applyNumberFormat="1" applyFont="1" applyFill="1" applyBorder="1"/>
    <xf numFmtId="165" fontId="2" fillId="0" borderId="51" xfId="0" applyNumberFormat="1" applyFont="1" applyFill="1" applyBorder="1"/>
    <xf numFmtId="165" fontId="2" fillId="6" borderId="52" xfId="0" applyNumberFormat="1" applyFont="1" applyFill="1" applyBorder="1"/>
    <xf numFmtId="165" fontId="2" fillId="6" borderId="53" xfId="0" applyNumberFormat="1" applyFont="1" applyFill="1" applyBorder="1"/>
    <xf numFmtId="167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3" fontId="2" fillId="3" borderId="55" xfId="0" applyNumberFormat="1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68" fontId="2" fillId="3" borderId="4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6" fontId="2" fillId="3" borderId="42" xfId="0" applyNumberFormat="1" applyFont="1" applyFill="1" applyBorder="1" applyAlignment="1">
      <alignment horizontal="center"/>
    </xf>
    <xf numFmtId="3" fontId="2" fillId="3" borderId="42" xfId="0" applyNumberFormat="1" applyFont="1" applyFill="1" applyBorder="1" applyAlignment="1">
      <alignment horizontal="center"/>
    </xf>
    <xf numFmtId="165" fontId="2" fillId="6" borderId="8" xfId="0" applyNumberFormat="1" applyFont="1" applyFill="1" applyBorder="1"/>
    <xf numFmtId="165" fontId="2" fillId="6" borderId="0" xfId="0" applyNumberFormat="1" applyFont="1" applyFill="1" applyBorder="1"/>
    <xf numFmtId="0" fontId="1" fillId="5" borderId="2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5" xfId="0" applyNumberFormat="1" applyFont="1" applyFill="1" applyBorder="1" applyAlignment="1">
      <alignment horizontal="center" vertical="center" wrapText="1"/>
    </xf>
    <xf numFmtId="166" fontId="2" fillId="6" borderId="20" xfId="0" applyNumberFormat="1" applyFont="1" applyFill="1" applyBorder="1" applyAlignment="1">
      <alignment horizontal="center"/>
    </xf>
    <xf numFmtId="166" fontId="8" fillId="6" borderId="2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2" fillId="3" borderId="42" xfId="0" applyNumberFormat="1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0" fillId="0" borderId="0" xfId="0" applyFont="1"/>
    <xf numFmtId="0" fontId="8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67" fontId="8" fillId="0" borderId="41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166" fontId="8" fillId="0" borderId="41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14" fontId="8" fillId="0" borderId="65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167" fontId="8" fillId="0" borderId="60" xfId="0" applyNumberFormat="1" applyFont="1" applyFill="1" applyBorder="1" applyAlignment="1">
      <alignment horizontal="center"/>
    </xf>
    <xf numFmtId="4" fontId="8" fillId="0" borderId="60" xfId="0" applyNumberFormat="1" applyFont="1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4" fontId="16" fillId="0" borderId="58" xfId="0" applyNumberFormat="1" applyFont="1" applyBorder="1" applyAlignment="1">
      <alignment horizontal="center"/>
    </xf>
    <xf numFmtId="166" fontId="16" fillId="0" borderId="58" xfId="0" applyNumberFormat="1" applyFont="1" applyBorder="1" applyAlignment="1">
      <alignment horizontal="center"/>
    </xf>
    <xf numFmtId="166" fontId="16" fillId="0" borderId="61" xfId="0" applyNumberFormat="1" applyFont="1" applyBorder="1" applyAlignment="1">
      <alignment horizontal="center"/>
    </xf>
    <xf numFmtId="166" fontId="16" fillId="0" borderId="20" xfId="0" applyNumberFormat="1" applyFont="1" applyBorder="1" applyAlignment="1">
      <alignment horizontal="center"/>
    </xf>
    <xf numFmtId="167" fontId="16" fillId="0" borderId="58" xfId="0" applyNumberFormat="1" applyFont="1" applyBorder="1" applyAlignment="1">
      <alignment horizontal="center"/>
    </xf>
    <xf numFmtId="166" fontId="16" fillId="0" borderId="41" xfId="0" applyNumberFormat="1" applyFont="1" applyBorder="1" applyAlignment="1">
      <alignment horizontal="center"/>
    </xf>
    <xf numFmtId="4" fontId="16" fillId="0" borderId="5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72" xfId="0" applyNumberFormat="1" applyFont="1" applyFill="1" applyBorder="1" applyAlignment="1">
      <alignment horizontal="center"/>
    </xf>
    <xf numFmtId="166" fontId="16" fillId="0" borderId="20" xfId="0" applyNumberFormat="1" applyFont="1" applyFill="1" applyBorder="1" applyAlignment="1">
      <alignment horizontal="center"/>
    </xf>
    <xf numFmtId="4" fontId="8" fillId="0" borderId="71" xfId="0" applyNumberFormat="1" applyFont="1" applyFill="1" applyBorder="1" applyAlignment="1">
      <alignment horizontal="center"/>
    </xf>
    <xf numFmtId="0" fontId="0" fillId="0" borderId="1" xfId="0" applyBorder="1"/>
    <xf numFmtId="0" fontId="7" fillId="5" borderId="41" xfId="0" applyFont="1" applyFill="1" applyBorder="1" applyAlignment="1">
      <alignment horizontal="center"/>
    </xf>
    <xf numFmtId="166" fontId="2" fillId="3" borderId="41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165" fontId="2" fillId="6" borderId="19" xfId="0" applyNumberFormat="1" applyFont="1" applyFill="1" applyBorder="1"/>
    <xf numFmtId="4" fontId="8" fillId="0" borderId="74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 vertical="center" wrapText="1"/>
    </xf>
    <xf numFmtId="165" fontId="2" fillId="6" borderId="75" xfId="0" applyNumberFormat="1" applyFont="1" applyFill="1" applyBorder="1"/>
    <xf numFmtId="0" fontId="7" fillId="5" borderId="71" xfId="0" applyFont="1" applyFill="1" applyBorder="1" applyAlignment="1">
      <alignment horizontal="center"/>
    </xf>
    <xf numFmtId="165" fontId="2" fillId="6" borderId="22" xfId="0" applyNumberFormat="1" applyFont="1" applyFill="1" applyBorder="1"/>
    <xf numFmtId="166" fontId="2" fillId="3" borderId="46" xfId="0" applyNumberFormat="1" applyFont="1" applyFill="1" applyBorder="1" applyAlignment="1">
      <alignment horizontal="center"/>
    </xf>
    <xf numFmtId="3" fontId="2" fillId="3" borderId="46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5" borderId="76" xfId="0" applyFont="1" applyFill="1" applyBorder="1" applyAlignment="1">
      <alignment horizontal="center"/>
    </xf>
    <xf numFmtId="0" fontId="0" fillId="5" borderId="76" xfId="0" applyFill="1" applyBorder="1"/>
    <xf numFmtId="166" fontId="8" fillId="0" borderId="76" xfId="0" applyNumberFormat="1" applyFont="1" applyFill="1" applyBorder="1" applyAlignment="1">
      <alignment horizontal="center"/>
    </xf>
    <xf numFmtId="166" fontId="2" fillId="0" borderId="76" xfId="0" applyNumberFormat="1" applyFont="1" applyFill="1" applyBorder="1" applyAlignment="1">
      <alignment horizontal="center"/>
    </xf>
    <xf numFmtId="3" fontId="2" fillId="0" borderId="76" xfId="0" applyNumberFormat="1" applyFont="1" applyFill="1" applyBorder="1" applyAlignment="1">
      <alignment horizontal="center"/>
    </xf>
    <xf numFmtId="166" fontId="2" fillId="3" borderId="78" xfId="0" applyNumberFormat="1" applyFont="1" applyFill="1" applyBorder="1" applyAlignment="1">
      <alignment horizontal="center" vertical="center" wrapText="1"/>
    </xf>
    <xf numFmtId="165" fontId="2" fillId="6" borderId="77" xfId="0" applyNumberFormat="1" applyFont="1" applyFill="1" applyBorder="1"/>
    <xf numFmtId="0" fontId="7" fillId="5" borderId="0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center"/>
    </xf>
    <xf numFmtId="165" fontId="2" fillId="6" borderId="80" xfId="0" applyNumberFormat="1" applyFont="1" applyFill="1" applyBorder="1"/>
    <xf numFmtId="166" fontId="2" fillId="3" borderId="81" xfId="0" applyNumberFormat="1" applyFont="1" applyFill="1" applyBorder="1" applyAlignment="1">
      <alignment horizontal="center"/>
    </xf>
    <xf numFmtId="3" fontId="2" fillId="3" borderId="81" xfId="0" applyNumberFormat="1" applyFont="1" applyFill="1" applyBorder="1" applyAlignment="1">
      <alignment horizontal="center"/>
    </xf>
    <xf numFmtId="166" fontId="8" fillId="0" borderId="8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8" fillId="0" borderId="0" xfId="0" applyFont="1"/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4" fontId="8" fillId="0" borderId="20" xfId="2" applyNumberFormat="1" applyFont="1" applyFill="1" applyBorder="1" applyAlignment="1">
      <alignment horizontal="center"/>
    </xf>
    <xf numFmtId="4" fontId="8" fillId="0" borderId="16" xfId="2" applyNumberFormat="1" applyFont="1" applyFill="1" applyBorder="1" applyAlignment="1">
      <alignment horizontal="center"/>
    </xf>
    <xf numFmtId="4" fontId="8" fillId="0" borderId="14" xfId="2" applyNumberFormat="1" applyFont="1" applyFill="1" applyBorder="1" applyAlignment="1">
      <alignment horizontal="center"/>
    </xf>
    <xf numFmtId="4" fontId="8" fillId="0" borderId="71" xfId="2" applyNumberFormat="1" applyFont="1" applyFill="1" applyBorder="1" applyAlignment="1">
      <alignment horizontal="center"/>
    </xf>
    <xf numFmtId="4" fontId="8" fillId="0" borderId="26" xfId="2" applyNumberFormat="1" applyFont="1" applyFill="1" applyBorder="1" applyAlignment="1">
      <alignment horizontal="center"/>
    </xf>
    <xf numFmtId="0" fontId="11" fillId="0" borderId="60" xfId="0" applyFont="1" applyBorder="1"/>
    <xf numFmtId="0" fontId="0" fillId="0" borderId="20" xfId="0" applyFont="1" applyBorder="1"/>
    <xf numFmtId="0" fontId="0" fillId="0" borderId="3" xfId="0" applyFont="1" applyBorder="1"/>
    <xf numFmtId="0" fontId="9" fillId="0" borderId="47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4" fontId="8" fillId="0" borderId="73" xfId="2" applyNumberFormat="1" applyFont="1" applyFill="1" applyBorder="1" applyAlignment="1">
      <alignment horizontal="center"/>
    </xf>
    <xf numFmtId="4" fontId="16" fillId="0" borderId="6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4" fontId="19" fillId="0" borderId="20" xfId="0" applyNumberFormat="1" applyFont="1" applyBorder="1"/>
    <xf numFmtId="4" fontId="16" fillId="0" borderId="20" xfId="0" applyNumberFormat="1" applyFont="1" applyBorder="1"/>
    <xf numFmtId="4" fontId="19" fillId="0" borderId="3" xfId="0" applyNumberFormat="1" applyFont="1" applyBorder="1"/>
    <xf numFmtId="4" fontId="19" fillId="0" borderId="3" xfId="0" applyNumberFormat="1" applyFont="1" applyBorder="1" applyAlignment="1">
      <alignment horizontal="center"/>
    </xf>
    <xf numFmtId="4" fontId="16" fillId="0" borderId="60" xfId="0" applyNumberFormat="1" applyFont="1" applyBorder="1"/>
    <xf numFmtId="4" fontId="16" fillId="0" borderId="6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16" fillId="0" borderId="3" xfId="0" applyNumberFormat="1" applyFont="1" applyBorder="1"/>
    <xf numFmtId="4" fontId="16" fillId="0" borderId="56" xfId="0" applyNumberFormat="1" applyFont="1" applyBorder="1" applyAlignment="1">
      <alignment horizontal="center"/>
    </xf>
    <xf numFmtId="165" fontId="2" fillId="6" borderId="82" xfId="0" applyNumberFormat="1" applyFont="1" applyFill="1" applyBorder="1"/>
    <xf numFmtId="0" fontId="0" fillId="5" borderId="8" xfId="0" applyFill="1" applyBorder="1"/>
    <xf numFmtId="166" fontId="0" fillId="0" borderId="8" xfId="0" applyNumberFormat="1" applyFill="1" applyBorder="1" applyAlignment="1">
      <alignment horizontal="center"/>
    </xf>
    <xf numFmtId="165" fontId="2" fillId="6" borderId="84" xfId="0" applyNumberFormat="1" applyFont="1" applyFill="1" applyBorder="1"/>
    <xf numFmtId="166" fontId="2" fillId="3" borderId="83" xfId="0" applyNumberFormat="1" applyFont="1" applyFill="1" applyBorder="1" applyAlignment="1">
      <alignment horizontal="center" vertical="center" wrapText="1"/>
    </xf>
    <xf numFmtId="166" fontId="2" fillId="3" borderId="85" xfId="0" applyNumberFormat="1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/>
    </xf>
    <xf numFmtId="166" fontId="8" fillId="7" borderId="14" xfId="0" applyNumberFormat="1" applyFont="1" applyFill="1" applyBorder="1" applyAlignment="1">
      <alignment horizontal="center"/>
    </xf>
    <xf numFmtId="0" fontId="0" fillId="7" borderId="0" xfId="0" applyFill="1" applyBorder="1"/>
    <xf numFmtId="0" fontId="20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5" borderId="7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 wrapText="1"/>
    </xf>
    <xf numFmtId="0" fontId="6" fillId="5" borderId="0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</cellXfs>
  <cellStyles count="3">
    <cellStyle name="Standaard" xfId="0" builtinId="0"/>
    <cellStyle name="Standaard 2" xfId="2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v-ir.vonet.be/12_MARKTPRIJSNOTERING/120400_VARKENSVLEES_BIGGEN/DB_19962012_Varkens_Nationaleprij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v-ir.vonet.be/12_MARKTPRIJSNOTERING/120400_VARKENSVLEES_BIGGEN/DB_19962013_Varkens_Nationaleprij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_MARKTPRIJSNOTERING\120400_VARKENSVLEES_BIGGEN\DB_19962014_Varkens_Nationaleprij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3.be\alp\7_LANDBOUWBELEID_EN_SECTORADVIES\06_HORIZONTALE%20THEMAS_LANDBOUWBELEID\06_MARKTPRIJSNOTERING\120400_VARKENSVLEES_BIGGEN\DB_20180821_Varkens_SE_Nationaleprij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3.be\alp\7_LANDBOUWBELEID_EN_SECTORADVIES\06_HORIZONTALE%20THEMAS_LANDBOUWBELEID\06_MARKTPRIJSNOTERING\120400_VARKENSVLEES_BIGGEN\DB_Varkens_SE_Nationaleprijs_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v-ir.vonet.be/nlapps/data/docattachments/WD_20121204_Prijzenslachthuiz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v-ir.vonet.be/nlapps/data/docattachments/WD_20120111_Prijzenslachthuiz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-2013"/>
      <sheetName val="Overzichtje"/>
      <sheetName val="Graf 2006-2013"/>
      <sheetName val="Grafslachtingen2013"/>
      <sheetName val="Grafslachtingen2012"/>
      <sheetName val="Grafslachtingen2011"/>
      <sheetName val="Grafslachtingen2010"/>
      <sheetName val="Grafslachtingen2009"/>
      <sheetName val="Graf2002-09"/>
      <sheetName val="Overzichtje (2007)"/>
      <sheetName val="Blad1"/>
    </sheetNames>
    <sheetDataSet>
      <sheetData sheetId="0">
        <row r="1027">
          <cell r="AH1027">
            <v>1.2070000000000001</v>
          </cell>
        </row>
        <row r="1028">
          <cell r="AH1028">
            <v>1.21</v>
          </cell>
        </row>
        <row r="1029">
          <cell r="AH1029">
            <v>1.214</v>
          </cell>
        </row>
        <row r="1030">
          <cell r="AH1030">
            <v>1.214</v>
          </cell>
        </row>
        <row r="1031">
          <cell r="AH1031">
            <v>1.228</v>
          </cell>
        </row>
        <row r="1032">
          <cell r="AH1032">
            <v>1.272</v>
          </cell>
        </row>
        <row r="1033">
          <cell r="AH1033">
            <v>1.28</v>
          </cell>
        </row>
        <row r="1034">
          <cell r="AH1034">
            <v>1.2749999999999999</v>
          </cell>
        </row>
        <row r="1035">
          <cell r="AH1035">
            <v>1.224</v>
          </cell>
        </row>
        <row r="1036">
          <cell r="AH1036">
            <v>1.222</v>
          </cell>
        </row>
        <row r="1037">
          <cell r="AH1037">
            <v>1.2190000000000001</v>
          </cell>
        </row>
        <row r="1038">
          <cell r="AH1038">
            <v>1.228</v>
          </cell>
        </row>
        <row r="1039">
          <cell r="AH1039">
            <v>1.226</v>
          </cell>
        </row>
        <row r="1040">
          <cell r="AH1040">
            <v>1.228</v>
          </cell>
        </row>
        <row r="1041">
          <cell r="AH1041">
            <v>1.2310000000000001</v>
          </cell>
        </row>
        <row r="1042">
          <cell r="AH1042">
            <v>1.234</v>
          </cell>
        </row>
        <row r="1043">
          <cell r="AH1043">
            <v>1.2809999999999999</v>
          </cell>
        </row>
        <row r="1044">
          <cell r="AH1044">
            <v>1.292</v>
          </cell>
        </row>
        <row r="1045">
          <cell r="AH1045">
            <v>1.304</v>
          </cell>
        </row>
        <row r="1046">
          <cell r="AH1046">
            <v>1.3169999999999999</v>
          </cell>
        </row>
        <row r="1047">
          <cell r="AH1047">
            <v>1.3640000000000001</v>
          </cell>
        </row>
        <row r="1048">
          <cell r="AH1048">
            <v>1.3939999999999999</v>
          </cell>
        </row>
        <row r="1049">
          <cell r="AH1049">
            <v>1.421</v>
          </cell>
        </row>
        <row r="1050">
          <cell r="AH1050">
            <v>1.4530000000000001</v>
          </cell>
        </row>
        <row r="1051">
          <cell r="AH1051">
            <v>1.454</v>
          </cell>
        </row>
        <row r="1052">
          <cell r="AH1052">
            <v>1.381</v>
          </cell>
        </row>
        <row r="1062">
          <cell r="AH1062">
            <v>1.371</v>
          </cell>
        </row>
        <row r="1063">
          <cell r="AH1063">
            <v>1.339</v>
          </cell>
        </row>
        <row r="1064">
          <cell r="AH1064">
            <v>1.3380000000000001</v>
          </cell>
        </row>
        <row r="1065">
          <cell r="AH1065">
            <v>1.38</v>
          </cell>
        </row>
        <row r="1066">
          <cell r="AH1066">
            <v>1.397</v>
          </cell>
        </row>
        <row r="1067">
          <cell r="AH1067">
            <v>1.397</v>
          </cell>
        </row>
        <row r="1068">
          <cell r="AH1068">
            <v>1.3959999999999999</v>
          </cell>
        </row>
        <row r="1069">
          <cell r="AH1069">
            <v>1.399</v>
          </cell>
        </row>
        <row r="1070">
          <cell r="AH1070">
            <v>1.3280000000000001</v>
          </cell>
        </row>
        <row r="1071">
          <cell r="AH1071">
            <v>1.3260000000000001</v>
          </cell>
        </row>
        <row r="1072">
          <cell r="AH1072">
            <v>1.325</v>
          </cell>
        </row>
        <row r="1073">
          <cell r="AH1073">
            <v>1.2989999999999999</v>
          </cell>
        </row>
        <row r="1074">
          <cell r="AH1074">
            <v>1.2749999999999999</v>
          </cell>
        </row>
        <row r="1075">
          <cell r="AH1075">
            <v>1.27</v>
          </cell>
        </row>
        <row r="1076">
          <cell r="AH1076">
            <v>1.274</v>
          </cell>
        </row>
        <row r="1077">
          <cell r="AH1077">
            <v>1.272</v>
          </cell>
        </row>
        <row r="1078">
          <cell r="AH1078">
            <v>1.2749999999999999</v>
          </cell>
        </row>
        <row r="1079">
          <cell r="AH1079">
            <v>1.2729999999999999</v>
          </cell>
        </row>
        <row r="1080">
          <cell r="AH1080">
            <v>1.2729999999999999</v>
          </cell>
        </row>
        <row r="1081">
          <cell r="AH1081">
            <v>1.29</v>
          </cell>
        </row>
        <row r="1082">
          <cell r="AH1082">
            <v>1.3009999999999999</v>
          </cell>
        </row>
        <row r="1083">
          <cell r="AH1083">
            <v>1.2929999999999999</v>
          </cell>
        </row>
        <row r="1084">
          <cell r="AH1084">
            <v>1.3069999999999999</v>
          </cell>
        </row>
        <row r="1085">
          <cell r="AH1085">
            <v>1.33</v>
          </cell>
        </row>
        <row r="1086">
          <cell r="AH1086">
            <v>1.35</v>
          </cell>
        </row>
        <row r="1087">
          <cell r="AH1087">
            <v>1.345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-2013"/>
      <sheetName val="Overzichtje"/>
      <sheetName val="Graf 2006-2013"/>
      <sheetName val="Grafslachtingen2013"/>
      <sheetName val="Grafslachtingen2012"/>
      <sheetName val="Grafslachtingen2011"/>
      <sheetName val="Grafslachtingen2010"/>
      <sheetName val="Grafslachtingen2009"/>
      <sheetName val="Graf2002-09"/>
      <sheetName val="Overzichtje (2007)"/>
      <sheetName val="Blad1"/>
    </sheetNames>
    <sheetDataSet>
      <sheetData sheetId="0" refreshError="1">
        <row r="1229">
          <cell r="AH1229">
            <v>1.5489999999999999</v>
          </cell>
        </row>
        <row r="1240">
          <cell r="AH1240">
            <v>1.5509999999999999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-2014"/>
      <sheetName val="Overzichtje"/>
      <sheetName val="Graf20062014"/>
      <sheetName val="Graf_slachtingen14"/>
      <sheetName val="Graf_slachtingen13"/>
      <sheetName val="Graf_slachtingen12"/>
      <sheetName val="Graf_slachtingen11"/>
      <sheetName val="Graf_slachtingen10"/>
      <sheetName val="Graf2002-09"/>
      <sheetName val="Graf_slachtingen09"/>
      <sheetName val="prehist"/>
      <sheetName val="Overzichtje (oud)"/>
    </sheetNames>
    <sheetDataSet>
      <sheetData sheetId="0">
        <row r="1312">
          <cell r="AH1312">
            <v>1.407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zichtje"/>
      <sheetName val="Graf_debriefing_Lieve"/>
      <sheetName val="GrafPrijs_S"/>
      <sheetName val="GrafPrijs_E"/>
      <sheetName val="GrafAantal_S"/>
      <sheetName val="GrafAantal_E"/>
      <sheetName val="Aantallen"/>
    </sheetNames>
    <sheetDataSet>
      <sheetData sheetId="0">
        <row r="270">
          <cell r="AF270">
            <v>128.06840686343338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zichtje"/>
      <sheetName val="Graf_debriefing"/>
      <sheetName val="Aantallen"/>
      <sheetName val="GrafAantal_S"/>
      <sheetName val="GrafAantal_E"/>
    </sheetNames>
    <sheetDataSet>
      <sheetData sheetId="0">
        <row r="271">
          <cell r="AF271">
            <v>128.16166019630353</v>
          </cell>
        </row>
        <row r="272">
          <cell r="AF272">
            <v>130.88254587221007</v>
          </cell>
        </row>
        <row r="273">
          <cell r="AF273">
            <v>125.52060908981733</v>
          </cell>
        </row>
        <row r="274">
          <cell r="AF274">
            <v>128.1247827646134</v>
          </cell>
        </row>
        <row r="275">
          <cell r="AF275">
            <v>128.16059568829877</v>
          </cell>
        </row>
        <row r="276">
          <cell r="AF276">
            <v>128.61095384014251</v>
          </cell>
        </row>
        <row r="277">
          <cell r="AF277">
            <v>128.24046355536788</v>
          </cell>
        </row>
        <row r="278">
          <cell r="AF278">
            <v>126.94729866212869</v>
          </cell>
        </row>
        <row r="279">
          <cell r="AF279">
            <v>124.73182582145159</v>
          </cell>
        </row>
        <row r="280">
          <cell r="AF280">
            <v>127.02235353281368</v>
          </cell>
        </row>
        <row r="281">
          <cell r="AF281">
            <v>134.83082611207396</v>
          </cell>
        </row>
        <row r="282">
          <cell r="AF282">
            <v>140.95942806803552</v>
          </cell>
        </row>
        <row r="283">
          <cell r="AF283">
            <v>140.90428799929094</v>
          </cell>
        </row>
        <row r="284">
          <cell r="AF284">
            <v>141.0002299567179</v>
          </cell>
        </row>
        <row r="285">
          <cell r="AF285">
            <v>132.45470204030602</v>
          </cell>
        </row>
        <row r="286">
          <cell r="AF286">
            <v>125.38117485904381</v>
          </cell>
        </row>
        <row r="287">
          <cell r="AF287">
            <v>112.68903010112747</v>
          </cell>
        </row>
        <row r="288">
          <cell r="AF288">
            <v>112.37549031700998</v>
          </cell>
        </row>
        <row r="289">
          <cell r="AF289">
            <v>111.97675103001765</v>
          </cell>
        </row>
        <row r="290">
          <cell r="AF290">
            <v>109.86324136006289</v>
          </cell>
        </row>
        <row r="291">
          <cell r="AF291">
            <v>109.71670840867485</v>
          </cell>
        </row>
        <row r="292">
          <cell r="AF292">
            <v>109.76854737495243</v>
          </cell>
        </row>
        <row r="293">
          <cell r="AF293">
            <v>109.51487456652093</v>
          </cell>
        </row>
        <row r="294">
          <cell r="AF294">
            <v>109.43686215592638</v>
          </cell>
        </row>
        <row r="295">
          <cell r="AF295">
            <v>112.21388226434041</v>
          </cell>
        </row>
        <row r="296">
          <cell r="AF296">
            <v>111.97128421137899</v>
          </cell>
        </row>
        <row r="297">
          <cell r="AF297">
            <v>112.12378856828525</v>
          </cell>
        </row>
        <row r="298">
          <cell r="AF298">
            <v>112.09675524753548</v>
          </cell>
        </row>
        <row r="299">
          <cell r="AF299">
            <v>111.97903149736779</v>
          </cell>
        </row>
        <row r="300">
          <cell r="AF300">
            <v>113.12838598100863</v>
          </cell>
        </row>
        <row r="308">
          <cell r="AF308">
            <v>112.26041072447235</v>
          </cell>
        </row>
        <row r="309">
          <cell r="AF309">
            <v>111.62129929796689</v>
          </cell>
        </row>
        <row r="310">
          <cell r="AF310">
            <v>111.49654102282278</v>
          </cell>
        </row>
        <row r="311">
          <cell r="AF311">
            <v>110.394027031004</v>
          </cell>
        </row>
      </sheetData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prijs"/>
      <sheetName val="gerealiseerde slachtingen"/>
      <sheetName val="verwachte slachtingen"/>
      <sheetName val="Graf_basisprijs"/>
      <sheetName val="Graf_slachtingen"/>
      <sheetName val="archief"/>
      <sheetName val="1996-2013"/>
      <sheetName val="Overzichtje"/>
      <sheetName val="Graf 2006-2013"/>
      <sheetName val="Grafslachtingen2013"/>
      <sheetName val="Grafslachtingen2012"/>
    </sheetNames>
    <sheetDataSet>
      <sheetData sheetId="0">
        <row r="158">
          <cell r="D158">
            <v>1.5569999999999999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prijs"/>
      <sheetName val="gerealiseerde slachtingen"/>
      <sheetName val="verwachte slachtingen"/>
      <sheetName val="Graf_basisprijs"/>
      <sheetName val="Graf_slachtingen"/>
      <sheetName val="archief"/>
    </sheetNames>
    <sheetDataSet>
      <sheetData sheetId="0" refreshError="1">
        <row r="158">
          <cell r="D158">
            <v>1.5569999999999999</v>
          </cell>
          <cell r="E158">
            <v>1.18</v>
          </cell>
          <cell r="F158">
            <v>1.18</v>
          </cell>
          <cell r="G158">
            <v>1.1200000000000001</v>
          </cell>
          <cell r="H158">
            <v>1.17</v>
          </cell>
          <cell r="I158">
            <v>1.18</v>
          </cell>
          <cell r="J158">
            <v>1.1200000000000001</v>
          </cell>
          <cell r="K158">
            <v>1.1200000000000001</v>
          </cell>
          <cell r="L158">
            <v>1.18</v>
          </cell>
        </row>
        <row r="159">
          <cell r="D159">
            <v>1.5640000000000001</v>
          </cell>
          <cell r="E159">
            <v>1.18</v>
          </cell>
          <cell r="F159">
            <v>1.18</v>
          </cell>
          <cell r="G159">
            <v>1.1200000000000001</v>
          </cell>
          <cell r="H159">
            <v>1.17</v>
          </cell>
          <cell r="I159">
            <v>1.18</v>
          </cell>
          <cell r="J159">
            <v>1.1200000000000001</v>
          </cell>
          <cell r="K159">
            <v>1.1200000000000001</v>
          </cell>
          <cell r="L159">
            <v>1.18</v>
          </cell>
        </row>
        <row r="160">
          <cell r="E160">
            <v>1.1599999999999999</v>
          </cell>
          <cell r="F160">
            <v>1.1599999999999999</v>
          </cell>
          <cell r="G160">
            <v>1.1100000000000001</v>
          </cell>
          <cell r="H160">
            <v>1.1499999999999999</v>
          </cell>
          <cell r="J160">
            <v>1.1100000000000001</v>
          </cell>
          <cell r="K160">
            <v>1.1100000000000001</v>
          </cell>
          <cell r="L160">
            <v>1.1599999999999999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48"/>
  <sheetViews>
    <sheetView tabSelected="1" topLeftCell="A625" workbookViewId="0">
      <selection activeCell="F652" sqref="F652"/>
    </sheetView>
  </sheetViews>
  <sheetFormatPr defaultColWidth="9.140625" defaultRowHeight="15" x14ac:dyDescent="0.25"/>
  <cols>
    <col min="1" max="1" width="6" style="47" customWidth="1"/>
    <col min="2" max="2" width="10.42578125" style="70" bestFit="1" customWidth="1"/>
    <col min="3" max="3" width="10.42578125" style="70" customWidth="1"/>
    <col min="4" max="4" width="17.5703125" style="16" customWidth="1"/>
    <col min="5" max="5" width="20.7109375" style="3" customWidth="1"/>
    <col min="6" max="6" width="38.140625" style="3" customWidth="1"/>
    <col min="7" max="10" width="9.5703125" style="2" customWidth="1"/>
    <col min="11" max="16384" width="9.140625" style="2"/>
  </cols>
  <sheetData>
    <row r="1" spans="1:6" s="10" customFormat="1" ht="31.5" customHeight="1" x14ac:dyDescent="0.25">
      <c r="A1" s="255" t="s">
        <v>5</v>
      </c>
      <c r="B1" s="256"/>
      <c r="C1" s="256"/>
      <c r="D1" s="256"/>
      <c r="E1" s="256"/>
      <c r="F1" s="256"/>
    </row>
    <row r="2" spans="1:6" s="4" customFormat="1" ht="15.75" thickBot="1" x14ac:dyDescent="0.3">
      <c r="A2" s="41" t="s">
        <v>9</v>
      </c>
      <c r="B2" s="42"/>
      <c r="C2" s="43"/>
      <c r="D2" s="16"/>
    </row>
    <row r="3" spans="1:6" ht="19.5" customHeight="1" thickTop="1" x14ac:dyDescent="0.25">
      <c r="A3" s="251">
        <v>2010</v>
      </c>
      <c r="B3" s="252"/>
      <c r="C3" s="253"/>
      <c r="D3" s="242" t="s">
        <v>8</v>
      </c>
      <c r="E3" s="257"/>
      <c r="F3" s="248" t="s">
        <v>10</v>
      </c>
    </row>
    <row r="4" spans="1:6" x14ac:dyDescent="0.25">
      <c r="A4" s="44"/>
      <c r="B4" s="45"/>
      <c r="C4" s="254"/>
      <c r="D4" s="258"/>
      <c r="E4" s="259"/>
      <c r="F4" s="249"/>
    </row>
    <row r="5" spans="1:6" ht="19.5" customHeight="1" x14ac:dyDescent="0.25">
      <c r="A5" s="46"/>
      <c r="B5" s="47"/>
      <c r="C5" s="47"/>
      <c r="D5" s="260"/>
      <c r="E5" s="261"/>
      <c r="F5" s="249"/>
    </row>
    <row r="6" spans="1:6" ht="19.5" customHeight="1" x14ac:dyDescent="0.25">
      <c r="A6" s="48" t="s">
        <v>2</v>
      </c>
      <c r="B6" s="49" t="s">
        <v>3</v>
      </c>
      <c r="C6" s="50" t="s">
        <v>4</v>
      </c>
      <c r="D6" s="17" t="s">
        <v>6</v>
      </c>
      <c r="E6" s="9" t="s">
        <v>7</v>
      </c>
      <c r="F6" s="5"/>
    </row>
    <row r="7" spans="1:6" ht="15" customHeight="1" x14ac:dyDescent="0.25">
      <c r="A7" s="51">
        <v>1</v>
      </c>
      <c r="B7" s="52">
        <v>40182</v>
      </c>
      <c r="C7" s="52">
        <f>B7+6</f>
        <v>40188</v>
      </c>
      <c r="D7" s="18">
        <v>1.012</v>
      </c>
      <c r="E7" s="19">
        <v>22953</v>
      </c>
      <c r="F7" s="6">
        <f>'[1]1996-2013'!AH1027</f>
        <v>1.2070000000000001</v>
      </c>
    </row>
    <row r="8" spans="1:6" ht="15" customHeight="1" x14ac:dyDescent="0.25">
      <c r="A8" s="53">
        <v>2</v>
      </c>
      <c r="B8" s="52">
        <f>B7+7</f>
        <v>40189</v>
      </c>
      <c r="C8" s="52">
        <f t="shared" ref="C8:C32" si="0">B8+6</f>
        <v>40195</v>
      </c>
      <c r="D8" s="18">
        <v>1.0149999999999999</v>
      </c>
      <c r="E8" s="19">
        <v>24582</v>
      </c>
      <c r="F8" s="6">
        <f>'[1]1996-2013'!AH1028</f>
        <v>1.21</v>
      </c>
    </row>
    <row r="9" spans="1:6" ht="15" customHeight="1" x14ac:dyDescent="0.25">
      <c r="A9" s="53">
        <v>3</v>
      </c>
      <c r="B9" s="52">
        <f>B8+7</f>
        <v>40196</v>
      </c>
      <c r="C9" s="52">
        <f t="shared" si="0"/>
        <v>40202</v>
      </c>
      <c r="D9" s="18">
        <v>1.0129999999999999</v>
      </c>
      <c r="E9" s="19">
        <v>23897</v>
      </c>
      <c r="F9" s="6">
        <f>'[1]1996-2013'!AH1029</f>
        <v>1.214</v>
      </c>
    </row>
    <row r="10" spans="1:6" ht="15" customHeight="1" x14ac:dyDescent="0.25">
      <c r="A10" s="51">
        <v>4</v>
      </c>
      <c r="B10" s="52">
        <f t="shared" ref="B10:B32" si="1">B9+7</f>
        <v>40203</v>
      </c>
      <c r="C10" s="52">
        <f t="shared" si="0"/>
        <v>40209</v>
      </c>
      <c r="D10" s="18">
        <v>1.014</v>
      </c>
      <c r="E10" s="20">
        <v>24483</v>
      </c>
      <c r="F10" s="6">
        <f>'[1]1996-2013'!AH1030</f>
        <v>1.214</v>
      </c>
    </row>
    <row r="11" spans="1:6" ht="15" customHeight="1" x14ac:dyDescent="0.25">
      <c r="A11" s="53">
        <v>5</v>
      </c>
      <c r="B11" s="52">
        <f t="shared" si="1"/>
        <v>40210</v>
      </c>
      <c r="C11" s="52">
        <f t="shared" si="0"/>
        <v>40216</v>
      </c>
      <c r="D11" s="18">
        <v>1.036</v>
      </c>
      <c r="E11" s="19">
        <v>24460</v>
      </c>
      <c r="F11" s="6">
        <f>'[1]1996-2013'!AH1031</f>
        <v>1.228</v>
      </c>
    </row>
    <row r="12" spans="1:6" ht="15" customHeight="1" x14ac:dyDescent="0.25">
      <c r="A12" s="53">
        <v>6</v>
      </c>
      <c r="B12" s="52">
        <f t="shared" si="1"/>
        <v>40217</v>
      </c>
      <c r="C12" s="52">
        <f t="shared" si="0"/>
        <v>40223</v>
      </c>
      <c r="D12" s="18">
        <v>1.07</v>
      </c>
      <c r="E12" s="19">
        <v>23106</v>
      </c>
      <c r="F12" s="6">
        <f>'[1]1996-2013'!AH1032</f>
        <v>1.272</v>
      </c>
    </row>
    <row r="13" spans="1:6" ht="15" customHeight="1" x14ac:dyDescent="0.25">
      <c r="A13" s="51">
        <v>7</v>
      </c>
      <c r="B13" s="52">
        <f t="shared" si="1"/>
        <v>40224</v>
      </c>
      <c r="C13" s="52">
        <f t="shared" si="0"/>
        <v>40230</v>
      </c>
      <c r="D13" s="18">
        <v>1.07</v>
      </c>
      <c r="E13" s="19">
        <v>21154</v>
      </c>
      <c r="F13" s="6">
        <f>'[1]1996-2013'!AH1033</f>
        <v>1.28</v>
      </c>
    </row>
    <row r="14" spans="1:6" ht="15" customHeight="1" x14ac:dyDescent="0.25">
      <c r="A14" s="53">
        <v>8</v>
      </c>
      <c r="B14" s="52">
        <f t="shared" si="1"/>
        <v>40231</v>
      </c>
      <c r="C14" s="52">
        <f t="shared" si="0"/>
        <v>40237</v>
      </c>
      <c r="D14" s="18">
        <v>1.075</v>
      </c>
      <c r="E14" s="20">
        <v>26046</v>
      </c>
      <c r="F14" s="6">
        <f>'[1]1996-2013'!AH1034</f>
        <v>1.2749999999999999</v>
      </c>
    </row>
    <row r="15" spans="1:6" ht="15" customHeight="1" x14ac:dyDescent="0.25">
      <c r="A15" s="53">
        <v>9</v>
      </c>
      <c r="B15" s="52">
        <f t="shared" si="1"/>
        <v>40238</v>
      </c>
      <c r="C15" s="52">
        <f t="shared" si="0"/>
        <v>40244</v>
      </c>
      <c r="D15" s="18">
        <v>1.026</v>
      </c>
      <c r="E15" s="20">
        <v>23905</v>
      </c>
      <c r="F15" s="6">
        <f>'[1]1996-2013'!AH1035</f>
        <v>1.224</v>
      </c>
    </row>
    <row r="16" spans="1:6" ht="15" customHeight="1" x14ac:dyDescent="0.25">
      <c r="A16" s="51">
        <v>10</v>
      </c>
      <c r="B16" s="52">
        <f t="shared" si="1"/>
        <v>40245</v>
      </c>
      <c r="C16" s="52">
        <f t="shared" si="0"/>
        <v>40251</v>
      </c>
      <c r="D16" s="18">
        <v>1.024</v>
      </c>
      <c r="E16" s="20">
        <v>22700</v>
      </c>
      <c r="F16" s="6">
        <f>'[1]1996-2013'!AH1036</f>
        <v>1.222</v>
      </c>
    </row>
    <row r="17" spans="1:6" ht="15" customHeight="1" x14ac:dyDescent="0.25">
      <c r="A17" s="53">
        <v>11</v>
      </c>
      <c r="B17" s="52">
        <f t="shared" si="1"/>
        <v>40252</v>
      </c>
      <c r="C17" s="52">
        <f t="shared" si="0"/>
        <v>40258</v>
      </c>
      <c r="D17" s="18">
        <v>1.024</v>
      </c>
      <c r="E17" s="20">
        <v>20754</v>
      </c>
      <c r="F17" s="6">
        <f>'[1]1996-2013'!AH1037</f>
        <v>1.2190000000000001</v>
      </c>
    </row>
    <row r="18" spans="1:6" ht="15" customHeight="1" x14ac:dyDescent="0.25">
      <c r="A18" s="53">
        <v>12</v>
      </c>
      <c r="B18" s="52">
        <f t="shared" si="1"/>
        <v>40259</v>
      </c>
      <c r="C18" s="52">
        <f t="shared" si="0"/>
        <v>40265</v>
      </c>
      <c r="D18" s="18">
        <v>1.026</v>
      </c>
      <c r="E18" s="20">
        <v>25638</v>
      </c>
      <c r="F18" s="6">
        <f>'[1]1996-2013'!AH1038</f>
        <v>1.228</v>
      </c>
    </row>
    <row r="19" spans="1:6" ht="15" customHeight="1" x14ac:dyDescent="0.25">
      <c r="A19" s="51">
        <v>13</v>
      </c>
      <c r="B19" s="52">
        <f t="shared" si="1"/>
        <v>40266</v>
      </c>
      <c r="C19" s="52">
        <f t="shared" si="0"/>
        <v>40272</v>
      </c>
      <c r="D19" s="18">
        <v>1.03</v>
      </c>
      <c r="E19" s="20">
        <v>24388</v>
      </c>
      <c r="F19" s="6">
        <f>'[1]1996-2013'!AH1039</f>
        <v>1.226</v>
      </c>
    </row>
    <row r="20" spans="1:6" ht="15" customHeight="1" x14ac:dyDescent="0.25">
      <c r="A20" s="53">
        <v>14</v>
      </c>
      <c r="B20" s="52">
        <f t="shared" si="1"/>
        <v>40273</v>
      </c>
      <c r="C20" s="52">
        <f t="shared" si="0"/>
        <v>40279</v>
      </c>
      <c r="D20" s="18">
        <v>1.034</v>
      </c>
      <c r="E20" s="20">
        <v>20175</v>
      </c>
      <c r="F20" s="6">
        <f>'[1]1996-2013'!AH1040</f>
        <v>1.228</v>
      </c>
    </row>
    <row r="21" spans="1:6" ht="15" customHeight="1" x14ac:dyDescent="0.25">
      <c r="A21" s="53">
        <v>15</v>
      </c>
      <c r="B21" s="52">
        <f t="shared" si="1"/>
        <v>40280</v>
      </c>
      <c r="C21" s="52">
        <f t="shared" si="0"/>
        <v>40286</v>
      </c>
      <c r="D21" s="18">
        <v>1.04</v>
      </c>
      <c r="E21" s="20">
        <v>20782</v>
      </c>
      <c r="F21" s="6">
        <f>'[1]1996-2013'!AH1041</f>
        <v>1.2310000000000001</v>
      </c>
    </row>
    <row r="22" spans="1:6" ht="15" customHeight="1" x14ac:dyDescent="0.25">
      <c r="A22" s="51">
        <v>16</v>
      </c>
      <c r="B22" s="52">
        <f t="shared" si="1"/>
        <v>40287</v>
      </c>
      <c r="C22" s="52">
        <f t="shared" si="0"/>
        <v>40293</v>
      </c>
      <c r="D22" s="18">
        <v>1.04</v>
      </c>
      <c r="E22" s="20">
        <v>23069</v>
      </c>
      <c r="F22" s="6">
        <f>'[1]1996-2013'!AH1042</f>
        <v>1.234</v>
      </c>
    </row>
    <row r="23" spans="1:6" ht="15" customHeight="1" x14ac:dyDescent="0.25">
      <c r="A23" s="53">
        <v>17</v>
      </c>
      <c r="B23" s="52">
        <f t="shared" si="1"/>
        <v>40294</v>
      </c>
      <c r="C23" s="52">
        <f t="shared" si="0"/>
        <v>40300</v>
      </c>
      <c r="D23" s="18">
        <v>1.079</v>
      </c>
      <c r="E23" s="20">
        <v>20795</v>
      </c>
      <c r="F23" s="6">
        <f>'[1]1996-2013'!AH1043</f>
        <v>1.2809999999999999</v>
      </c>
    </row>
    <row r="24" spans="1:6" ht="15" customHeight="1" x14ac:dyDescent="0.25">
      <c r="A24" s="53">
        <v>18</v>
      </c>
      <c r="B24" s="52">
        <f t="shared" si="1"/>
        <v>40301</v>
      </c>
      <c r="C24" s="52">
        <f t="shared" si="0"/>
        <v>40307</v>
      </c>
      <c r="D24" s="18">
        <v>1.1000000000000001</v>
      </c>
      <c r="E24" s="20">
        <v>24547</v>
      </c>
      <c r="F24" s="6">
        <f>'[1]1996-2013'!AH1044</f>
        <v>1.292</v>
      </c>
    </row>
    <row r="25" spans="1:6" ht="15" customHeight="1" x14ac:dyDescent="0.25">
      <c r="A25" s="51">
        <v>19</v>
      </c>
      <c r="B25" s="52">
        <f t="shared" si="1"/>
        <v>40308</v>
      </c>
      <c r="C25" s="52">
        <f t="shared" si="0"/>
        <v>40314</v>
      </c>
      <c r="D25" s="18">
        <v>1.1020000000000001</v>
      </c>
      <c r="E25" s="20">
        <v>24530</v>
      </c>
      <c r="F25" s="6">
        <f>'[1]1996-2013'!AH1045</f>
        <v>1.304</v>
      </c>
    </row>
    <row r="26" spans="1:6" ht="15" customHeight="1" x14ac:dyDescent="0.25">
      <c r="A26" s="53">
        <v>20</v>
      </c>
      <c r="B26" s="52">
        <f t="shared" si="1"/>
        <v>40315</v>
      </c>
      <c r="C26" s="52">
        <f t="shared" si="0"/>
        <v>40321</v>
      </c>
      <c r="D26" s="21">
        <v>1.1220000000000001</v>
      </c>
      <c r="E26" s="20">
        <v>21603</v>
      </c>
      <c r="F26" s="6">
        <f>'[1]1996-2013'!AH1046</f>
        <v>1.3169999999999999</v>
      </c>
    </row>
    <row r="27" spans="1:6" ht="15" customHeight="1" x14ac:dyDescent="0.25">
      <c r="A27" s="51">
        <v>21</v>
      </c>
      <c r="B27" s="52">
        <f t="shared" si="1"/>
        <v>40322</v>
      </c>
      <c r="C27" s="52">
        <f t="shared" si="0"/>
        <v>40328</v>
      </c>
      <c r="D27" s="21">
        <v>1.151</v>
      </c>
      <c r="E27" s="20">
        <v>22086</v>
      </c>
      <c r="F27" s="6">
        <f>'[1]1996-2013'!AH1047</f>
        <v>1.3640000000000001</v>
      </c>
    </row>
    <row r="28" spans="1:6" ht="15" customHeight="1" x14ac:dyDescent="0.25">
      <c r="A28" s="53">
        <v>22</v>
      </c>
      <c r="B28" s="52">
        <f t="shared" si="1"/>
        <v>40329</v>
      </c>
      <c r="C28" s="52">
        <f t="shared" si="0"/>
        <v>40335</v>
      </c>
      <c r="D28" s="21">
        <v>1.1739999999999999</v>
      </c>
      <c r="E28" s="20">
        <v>25734</v>
      </c>
      <c r="F28" s="6">
        <f>'[1]1996-2013'!AH1048</f>
        <v>1.3939999999999999</v>
      </c>
    </row>
    <row r="29" spans="1:6" ht="15" customHeight="1" x14ac:dyDescent="0.25">
      <c r="A29" s="51">
        <v>23</v>
      </c>
      <c r="B29" s="52">
        <f t="shared" si="1"/>
        <v>40336</v>
      </c>
      <c r="C29" s="52">
        <f t="shared" si="0"/>
        <v>40342</v>
      </c>
      <c r="D29" s="21">
        <v>1.198</v>
      </c>
      <c r="E29" s="20">
        <v>30043</v>
      </c>
      <c r="F29" s="6">
        <f>'[1]1996-2013'!AH1049</f>
        <v>1.421</v>
      </c>
    </row>
    <row r="30" spans="1:6" ht="15" customHeight="1" x14ac:dyDescent="0.25">
      <c r="A30" s="53">
        <v>24</v>
      </c>
      <c r="B30" s="52">
        <f t="shared" si="1"/>
        <v>40343</v>
      </c>
      <c r="C30" s="52">
        <f t="shared" si="0"/>
        <v>40349</v>
      </c>
      <c r="D30" s="18">
        <v>1.2210000000000001</v>
      </c>
      <c r="E30" s="20">
        <v>32341</v>
      </c>
      <c r="F30" s="6">
        <f>'[1]1996-2013'!AH1050</f>
        <v>1.4530000000000001</v>
      </c>
    </row>
    <row r="31" spans="1:6" ht="15" customHeight="1" x14ac:dyDescent="0.25">
      <c r="A31" s="51">
        <v>25</v>
      </c>
      <c r="B31" s="52">
        <f t="shared" si="1"/>
        <v>40350</v>
      </c>
      <c r="C31" s="52">
        <f t="shared" si="0"/>
        <v>40356</v>
      </c>
      <c r="D31" s="18">
        <v>1.2210000000000001</v>
      </c>
      <c r="E31" s="20">
        <v>20669</v>
      </c>
      <c r="F31" s="6">
        <f>'[1]1996-2013'!AH1051</f>
        <v>1.454</v>
      </c>
    </row>
    <row r="32" spans="1:6" ht="15" customHeight="1" x14ac:dyDescent="0.25">
      <c r="A32" s="53">
        <v>26</v>
      </c>
      <c r="B32" s="52">
        <f t="shared" si="1"/>
        <v>40357</v>
      </c>
      <c r="C32" s="52">
        <f t="shared" si="0"/>
        <v>40363</v>
      </c>
      <c r="D32" s="18">
        <v>1.1539999999999999</v>
      </c>
      <c r="E32" s="20">
        <v>26555</v>
      </c>
      <c r="F32" s="6">
        <f>'[1]1996-2013'!AH1052</f>
        <v>1.381</v>
      </c>
    </row>
    <row r="33" spans="1:6" ht="15" customHeight="1" x14ac:dyDescent="0.25">
      <c r="A33" s="51">
        <v>27</v>
      </c>
      <c r="B33" s="52">
        <v>40364</v>
      </c>
      <c r="C33" s="52">
        <f>B33+6</f>
        <v>40370</v>
      </c>
      <c r="D33" s="18">
        <v>1.153</v>
      </c>
      <c r="E33" s="20">
        <v>21320</v>
      </c>
      <c r="F33" s="6">
        <f>'[1]1996-2013'!AH1062</f>
        <v>1.371</v>
      </c>
    </row>
    <row r="34" spans="1:6" ht="15" customHeight="1" x14ac:dyDescent="0.25">
      <c r="A34" s="53">
        <v>28</v>
      </c>
      <c r="B34" s="52">
        <f>B33+7</f>
        <v>40371</v>
      </c>
      <c r="C34" s="52">
        <f t="shared" ref="C34:C42" si="2">B34+6</f>
        <v>40377</v>
      </c>
      <c r="D34" s="18">
        <v>1.1259999999999999</v>
      </c>
      <c r="E34" s="20">
        <v>21366</v>
      </c>
      <c r="F34" s="6">
        <f>'[1]1996-2013'!AH1063</f>
        <v>1.339</v>
      </c>
    </row>
    <row r="35" spans="1:6" ht="15" customHeight="1" x14ac:dyDescent="0.25">
      <c r="A35" s="51">
        <v>29</v>
      </c>
      <c r="B35" s="52">
        <f t="shared" ref="B35:B42" si="3">B34+7</f>
        <v>40378</v>
      </c>
      <c r="C35" s="52">
        <f t="shared" si="2"/>
        <v>40384</v>
      </c>
      <c r="D35" s="18">
        <v>1.121</v>
      </c>
      <c r="E35" s="20">
        <v>20675</v>
      </c>
      <c r="F35" s="6">
        <f>'[1]1996-2013'!AH1064</f>
        <v>1.3380000000000001</v>
      </c>
    </row>
    <row r="36" spans="1:6" ht="15" customHeight="1" x14ac:dyDescent="0.25">
      <c r="A36" s="53">
        <v>30</v>
      </c>
      <c r="B36" s="52">
        <f t="shared" si="3"/>
        <v>40385</v>
      </c>
      <c r="C36" s="52">
        <f t="shared" si="2"/>
        <v>40391</v>
      </c>
      <c r="D36" s="18">
        <v>1.18</v>
      </c>
      <c r="E36" s="20">
        <v>17912</v>
      </c>
      <c r="F36" s="6">
        <f>'[1]1996-2013'!AH1065</f>
        <v>1.38</v>
      </c>
    </row>
    <row r="37" spans="1:6" ht="15" customHeight="1" x14ac:dyDescent="0.25">
      <c r="A37" s="51">
        <v>31</v>
      </c>
      <c r="B37" s="52">
        <f t="shared" si="3"/>
        <v>40392</v>
      </c>
      <c r="C37" s="52">
        <f t="shared" si="2"/>
        <v>40398</v>
      </c>
      <c r="D37" s="18">
        <v>1.1719999999999999</v>
      </c>
      <c r="E37" s="20">
        <v>20706</v>
      </c>
      <c r="F37" s="6">
        <f>'[1]1996-2013'!AH1066</f>
        <v>1.397</v>
      </c>
    </row>
    <row r="38" spans="1:6" ht="15" customHeight="1" x14ac:dyDescent="0.25">
      <c r="A38" s="53">
        <v>32</v>
      </c>
      <c r="B38" s="52">
        <f t="shared" si="3"/>
        <v>40399</v>
      </c>
      <c r="C38" s="52">
        <f t="shared" si="2"/>
        <v>40405</v>
      </c>
      <c r="D38" s="18">
        <v>1.173</v>
      </c>
      <c r="E38" s="20">
        <v>23820</v>
      </c>
      <c r="F38" s="6">
        <f>'[1]1996-2013'!AH1067</f>
        <v>1.397</v>
      </c>
    </row>
    <row r="39" spans="1:6" ht="15" customHeight="1" x14ac:dyDescent="0.25">
      <c r="A39" s="51">
        <v>33</v>
      </c>
      <c r="B39" s="52">
        <f t="shared" si="3"/>
        <v>40406</v>
      </c>
      <c r="C39" s="52">
        <f t="shared" si="2"/>
        <v>40412</v>
      </c>
      <c r="D39" s="18">
        <v>1.1759999999999999</v>
      </c>
      <c r="E39" s="20">
        <v>21646</v>
      </c>
      <c r="F39" s="6">
        <f>'[1]1996-2013'!AH1068</f>
        <v>1.3959999999999999</v>
      </c>
    </row>
    <row r="40" spans="1:6" ht="15" customHeight="1" x14ac:dyDescent="0.25">
      <c r="A40" s="53">
        <v>34</v>
      </c>
      <c r="B40" s="52">
        <f t="shared" si="3"/>
        <v>40413</v>
      </c>
      <c r="C40" s="52">
        <f t="shared" si="2"/>
        <v>40419</v>
      </c>
      <c r="D40" s="18">
        <v>1.173</v>
      </c>
      <c r="E40" s="19">
        <v>25230</v>
      </c>
      <c r="F40" s="6">
        <f>'[1]1996-2013'!AH1069</f>
        <v>1.399</v>
      </c>
    </row>
    <row r="41" spans="1:6" ht="15" customHeight="1" x14ac:dyDescent="0.25">
      <c r="A41" s="51">
        <v>35</v>
      </c>
      <c r="B41" s="52">
        <f t="shared" si="3"/>
        <v>40420</v>
      </c>
      <c r="C41" s="52">
        <f t="shared" si="2"/>
        <v>40426</v>
      </c>
      <c r="D41" s="18">
        <v>1.1140000000000001</v>
      </c>
      <c r="E41" s="20">
        <v>23762</v>
      </c>
      <c r="F41" s="6">
        <f>'[1]1996-2013'!AH1070</f>
        <v>1.3280000000000001</v>
      </c>
    </row>
    <row r="42" spans="1:6" ht="15" customHeight="1" x14ac:dyDescent="0.25">
      <c r="A42" s="53">
        <v>36</v>
      </c>
      <c r="B42" s="52">
        <f t="shared" si="3"/>
        <v>40427</v>
      </c>
      <c r="C42" s="52">
        <f t="shared" si="2"/>
        <v>40433</v>
      </c>
      <c r="D42" s="18">
        <v>1.119</v>
      </c>
      <c r="E42" s="20">
        <v>24164</v>
      </c>
      <c r="F42" s="6">
        <f>'[1]1996-2013'!AH1071</f>
        <v>1.3260000000000001</v>
      </c>
    </row>
    <row r="43" spans="1:6" ht="15" customHeight="1" x14ac:dyDescent="0.25">
      <c r="A43" s="54">
        <v>37</v>
      </c>
      <c r="B43" s="55">
        <v>40434</v>
      </c>
      <c r="C43" s="55">
        <v>40440</v>
      </c>
      <c r="D43" s="18">
        <v>1.1180000000000001</v>
      </c>
      <c r="E43" s="20">
        <v>19215</v>
      </c>
      <c r="F43" s="6">
        <f>'[1]1996-2013'!AH1072</f>
        <v>1.325</v>
      </c>
    </row>
    <row r="44" spans="1:6" ht="15" customHeight="1" x14ac:dyDescent="0.25">
      <c r="A44" s="56">
        <v>38</v>
      </c>
      <c r="B44" s="57">
        <v>40441</v>
      </c>
      <c r="C44" s="57">
        <v>40447</v>
      </c>
      <c r="D44" s="18">
        <v>1.093</v>
      </c>
      <c r="E44" s="20">
        <v>22187</v>
      </c>
      <c r="F44" s="6">
        <f>'[1]1996-2013'!AH1073</f>
        <v>1.2989999999999999</v>
      </c>
    </row>
    <row r="45" spans="1:6" ht="15" customHeight="1" x14ac:dyDescent="0.25">
      <c r="A45" s="56">
        <v>39</v>
      </c>
      <c r="B45" s="57">
        <v>40448</v>
      </c>
      <c r="C45" s="57">
        <v>40454</v>
      </c>
      <c r="D45" s="18">
        <v>1.0720000000000001</v>
      </c>
      <c r="E45" s="20">
        <v>19569</v>
      </c>
      <c r="F45" s="6">
        <f>'[1]1996-2013'!AH1074</f>
        <v>1.2749999999999999</v>
      </c>
    </row>
    <row r="46" spans="1:6" ht="15" customHeight="1" x14ac:dyDescent="0.25">
      <c r="A46" s="56">
        <v>40</v>
      </c>
      <c r="B46" s="57">
        <v>40455</v>
      </c>
      <c r="C46" s="57">
        <v>40461</v>
      </c>
      <c r="D46" s="18">
        <v>1.079</v>
      </c>
      <c r="E46" s="20">
        <v>22142</v>
      </c>
      <c r="F46" s="6">
        <f>'[1]1996-2013'!AH1075</f>
        <v>1.27</v>
      </c>
    </row>
    <row r="47" spans="1:6" ht="15" customHeight="1" x14ac:dyDescent="0.25">
      <c r="A47" s="56">
        <v>41</v>
      </c>
      <c r="B47" s="57">
        <v>40462</v>
      </c>
      <c r="C47" s="57">
        <v>40468</v>
      </c>
      <c r="D47" s="18">
        <v>1.0720000000000001</v>
      </c>
      <c r="E47" s="20">
        <v>23448</v>
      </c>
      <c r="F47" s="6">
        <f>'[1]1996-2013'!AH1076</f>
        <v>1.274</v>
      </c>
    </row>
    <row r="48" spans="1:6" ht="15" customHeight="1" x14ac:dyDescent="0.25">
      <c r="A48" s="56">
        <v>42</v>
      </c>
      <c r="B48" s="57">
        <v>40469</v>
      </c>
      <c r="C48" s="57">
        <v>40475</v>
      </c>
      <c r="D48" s="18">
        <v>1.0760000000000001</v>
      </c>
      <c r="E48" s="20">
        <v>17415</v>
      </c>
      <c r="F48" s="6">
        <f>'[1]1996-2013'!AH1077</f>
        <v>1.272</v>
      </c>
    </row>
    <row r="49" spans="1:6" ht="15" customHeight="1" x14ac:dyDescent="0.25">
      <c r="A49" s="56">
        <v>43</v>
      </c>
      <c r="B49" s="57">
        <v>40476</v>
      </c>
      <c r="C49" s="57">
        <v>40482</v>
      </c>
      <c r="D49" s="18">
        <v>1.0720000000000001</v>
      </c>
      <c r="E49" s="20">
        <v>25731</v>
      </c>
      <c r="F49" s="6">
        <f>'[1]1996-2013'!AH1078</f>
        <v>1.2749999999999999</v>
      </c>
    </row>
    <row r="50" spans="1:6" ht="15" customHeight="1" x14ac:dyDescent="0.25">
      <c r="A50" s="56">
        <v>44</v>
      </c>
      <c r="B50" s="57">
        <v>40483</v>
      </c>
      <c r="C50" s="57">
        <v>40489</v>
      </c>
      <c r="D50" s="18">
        <v>1.077</v>
      </c>
      <c r="E50" s="20">
        <v>24706</v>
      </c>
      <c r="F50" s="6">
        <f>'[1]1996-2013'!AH1079</f>
        <v>1.2729999999999999</v>
      </c>
    </row>
    <row r="51" spans="1:6" ht="15" customHeight="1" x14ac:dyDescent="0.25">
      <c r="A51" s="56">
        <v>45</v>
      </c>
      <c r="B51" s="57">
        <v>40490</v>
      </c>
      <c r="C51" s="57">
        <v>40496</v>
      </c>
      <c r="D51" s="18">
        <v>1.075</v>
      </c>
      <c r="E51" s="20">
        <v>24779</v>
      </c>
      <c r="F51" s="6">
        <f>'[1]1996-2013'!AH1080</f>
        <v>1.2729999999999999</v>
      </c>
    </row>
    <row r="52" spans="1:6" ht="15" customHeight="1" x14ac:dyDescent="0.25">
      <c r="A52" s="56">
        <v>46</v>
      </c>
      <c r="B52" s="57">
        <v>40497</v>
      </c>
      <c r="C52" s="57">
        <v>40503</v>
      </c>
      <c r="D52" s="18">
        <v>1.095</v>
      </c>
      <c r="E52" s="20">
        <v>23334</v>
      </c>
      <c r="F52" s="6">
        <f>'[1]1996-2013'!AH1081</f>
        <v>1.29</v>
      </c>
    </row>
    <row r="53" spans="1:6" ht="15" customHeight="1" x14ac:dyDescent="0.25">
      <c r="A53" s="56">
        <v>47</v>
      </c>
      <c r="B53" s="57">
        <v>40504</v>
      </c>
      <c r="C53" s="57">
        <v>40510</v>
      </c>
      <c r="D53" s="18">
        <v>1.0940000000000001</v>
      </c>
      <c r="E53" s="20">
        <v>25353</v>
      </c>
      <c r="F53" s="6">
        <f>'[1]1996-2013'!AH1082</f>
        <v>1.3009999999999999</v>
      </c>
    </row>
    <row r="54" spans="1:6" ht="15" customHeight="1" x14ac:dyDescent="0.25">
      <c r="A54" s="56">
        <v>48</v>
      </c>
      <c r="B54" s="57">
        <v>40511</v>
      </c>
      <c r="C54" s="57">
        <v>40517</v>
      </c>
      <c r="D54" s="18">
        <v>1.093</v>
      </c>
      <c r="E54" s="20">
        <v>25983</v>
      </c>
      <c r="F54" s="6">
        <f>'[1]1996-2013'!AH1083</f>
        <v>1.2929999999999999</v>
      </c>
    </row>
    <row r="55" spans="1:6" ht="15" customHeight="1" x14ac:dyDescent="0.25">
      <c r="A55" s="56">
        <v>49</v>
      </c>
      <c r="B55" s="57">
        <v>40518</v>
      </c>
      <c r="C55" s="57">
        <v>40524</v>
      </c>
      <c r="D55" s="18">
        <v>1.103</v>
      </c>
      <c r="E55" s="20">
        <v>22823</v>
      </c>
      <c r="F55" s="6">
        <f>'[1]1996-2013'!AH1084</f>
        <v>1.3069999999999999</v>
      </c>
    </row>
    <row r="56" spans="1:6" ht="15" customHeight="1" x14ac:dyDescent="0.25">
      <c r="A56" s="56">
        <v>50</v>
      </c>
      <c r="B56" s="57">
        <v>40525</v>
      </c>
      <c r="C56" s="57">
        <v>40531</v>
      </c>
      <c r="D56" s="18">
        <v>1.1319999999999999</v>
      </c>
      <c r="E56" s="20">
        <v>26191</v>
      </c>
      <c r="F56" s="6">
        <f>'[1]1996-2013'!AH1085</f>
        <v>1.33</v>
      </c>
    </row>
    <row r="57" spans="1:6" ht="15" customHeight="1" x14ac:dyDescent="0.3">
      <c r="A57" s="56">
        <v>51</v>
      </c>
      <c r="B57" s="57">
        <v>40532</v>
      </c>
      <c r="C57" s="57">
        <v>40538</v>
      </c>
      <c r="D57" s="18">
        <v>1.133</v>
      </c>
      <c r="E57" s="20">
        <v>19133</v>
      </c>
      <c r="F57" s="6">
        <f>'[1]1996-2013'!AH1086</f>
        <v>1.35</v>
      </c>
    </row>
    <row r="58" spans="1:6" ht="15" customHeight="1" thickBot="1" x14ac:dyDescent="0.35">
      <c r="A58" s="58">
        <v>52</v>
      </c>
      <c r="B58" s="59">
        <v>40539</v>
      </c>
      <c r="C58" s="59">
        <v>40545</v>
      </c>
      <c r="D58" s="112">
        <v>1.1359999999999999</v>
      </c>
      <c r="E58" s="113">
        <v>15761</v>
      </c>
      <c r="F58" s="114">
        <f>'[1]1996-2013'!AH1087</f>
        <v>1.345</v>
      </c>
    </row>
    <row r="59" spans="1:6" s="4" customFormat="1" ht="15" customHeight="1" thickTop="1" x14ac:dyDescent="0.3">
      <c r="A59" s="60"/>
      <c r="B59" s="61"/>
      <c r="C59" s="61"/>
      <c r="D59" s="16"/>
      <c r="E59" s="3"/>
    </row>
    <row r="60" spans="1:6" ht="15" customHeight="1" thickBot="1" x14ac:dyDescent="0.3">
      <c r="B60" s="47"/>
      <c r="C60" s="47"/>
      <c r="D60" s="22"/>
      <c r="E60" s="4"/>
      <c r="F60" s="4"/>
    </row>
    <row r="61" spans="1:6" ht="19.5" customHeight="1" thickTop="1" x14ac:dyDescent="0.25">
      <c r="A61" s="251">
        <v>2011</v>
      </c>
      <c r="B61" s="252"/>
      <c r="C61" s="253"/>
      <c r="D61" s="242" t="s">
        <v>8</v>
      </c>
      <c r="E61" s="243"/>
      <c r="F61" s="248" t="s">
        <v>10</v>
      </c>
    </row>
    <row r="62" spans="1:6" x14ac:dyDescent="0.25">
      <c r="A62" s="44"/>
      <c r="B62" s="45"/>
      <c r="C62" s="254"/>
      <c r="D62" s="244"/>
      <c r="E62" s="245"/>
      <c r="F62" s="249"/>
    </row>
    <row r="63" spans="1:6" ht="19.5" customHeight="1" x14ac:dyDescent="0.25">
      <c r="A63" s="46"/>
      <c r="B63" s="47"/>
      <c r="C63" s="47"/>
      <c r="D63" s="246"/>
      <c r="E63" s="247"/>
      <c r="F63" s="249"/>
    </row>
    <row r="64" spans="1:6" ht="19.5" customHeight="1" x14ac:dyDescent="0.25">
      <c r="A64" s="48" t="s">
        <v>2</v>
      </c>
      <c r="B64" s="49" t="s">
        <v>3</v>
      </c>
      <c r="C64" s="50" t="s">
        <v>4</v>
      </c>
      <c r="D64" s="17" t="s">
        <v>6</v>
      </c>
      <c r="E64" s="9" t="s">
        <v>7</v>
      </c>
      <c r="F64" s="5"/>
    </row>
    <row r="65" spans="1:6" ht="15" customHeight="1" x14ac:dyDescent="0.3">
      <c r="A65" s="54">
        <v>1</v>
      </c>
      <c r="B65" s="62">
        <v>40546</v>
      </c>
      <c r="C65" s="62">
        <f>B65+6</f>
        <v>40552</v>
      </c>
      <c r="D65" s="18">
        <v>1.044</v>
      </c>
      <c r="E65" s="19">
        <v>15798</v>
      </c>
      <c r="F65" s="78">
        <v>1.2450000000000001</v>
      </c>
    </row>
    <row r="66" spans="1:6" ht="15" customHeight="1" x14ac:dyDescent="0.3">
      <c r="A66" s="56">
        <v>2</v>
      </c>
      <c r="B66" s="57">
        <f>B65+7</f>
        <v>40553</v>
      </c>
      <c r="C66" s="57">
        <f t="shared" ref="C66:C90" si="4">B66+6</f>
        <v>40559</v>
      </c>
      <c r="D66" s="18" t="s">
        <v>0</v>
      </c>
      <c r="E66" s="19" t="s">
        <v>0</v>
      </c>
      <c r="F66" s="78">
        <v>1.2589999999999999</v>
      </c>
    </row>
    <row r="67" spans="1:6" ht="15" customHeight="1" x14ac:dyDescent="0.3">
      <c r="A67" s="56">
        <v>3</v>
      </c>
      <c r="B67" s="57">
        <f>B66+7</f>
        <v>40560</v>
      </c>
      <c r="C67" s="57">
        <f t="shared" si="4"/>
        <v>40566</v>
      </c>
      <c r="D67" s="18" t="s">
        <v>0</v>
      </c>
      <c r="E67" s="19" t="s">
        <v>0</v>
      </c>
      <c r="F67" s="78">
        <v>1.238</v>
      </c>
    </row>
    <row r="68" spans="1:6" ht="15" customHeight="1" x14ac:dyDescent="0.3">
      <c r="A68" s="56">
        <v>4</v>
      </c>
      <c r="B68" s="57">
        <f t="shared" ref="B68:B90" si="5">B67+7</f>
        <v>40567</v>
      </c>
      <c r="C68" s="57">
        <f t="shared" si="4"/>
        <v>40573</v>
      </c>
      <c r="D68" s="18" t="s">
        <v>1</v>
      </c>
      <c r="E68" s="20" t="s">
        <v>1</v>
      </c>
      <c r="F68" s="78">
        <v>1.1859999999999999</v>
      </c>
    </row>
    <row r="69" spans="1:6" ht="15" customHeight="1" x14ac:dyDescent="0.3">
      <c r="A69" s="56">
        <v>5</v>
      </c>
      <c r="B69" s="57">
        <f t="shared" si="5"/>
        <v>40574</v>
      </c>
      <c r="C69" s="57">
        <f t="shared" si="4"/>
        <v>40580</v>
      </c>
      <c r="D69" s="18">
        <v>1.048</v>
      </c>
      <c r="E69" s="19">
        <v>24172</v>
      </c>
      <c r="F69" s="78">
        <v>1.2310000000000001</v>
      </c>
    </row>
    <row r="70" spans="1:6" ht="15" customHeight="1" x14ac:dyDescent="0.3">
      <c r="A70" s="56">
        <v>6</v>
      </c>
      <c r="B70" s="57">
        <f t="shared" si="5"/>
        <v>40581</v>
      </c>
      <c r="C70" s="57">
        <f t="shared" si="4"/>
        <v>40587</v>
      </c>
      <c r="D70" s="18">
        <v>1.103</v>
      </c>
      <c r="E70" s="19">
        <v>15663</v>
      </c>
      <c r="F70" s="78">
        <v>1.302</v>
      </c>
    </row>
    <row r="71" spans="1:6" ht="15" customHeight="1" x14ac:dyDescent="0.3">
      <c r="A71" s="56">
        <v>7</v>
      </c>
      <c r="B71" s="57">
        <f t="shared" si="5"/>
        <v>40588</v>
      </c>
      <c r="C71" s="57">
        <f t="shared" si="4"/>
        <v>40594</v>
      </c>
      <c r="D71" s="18">
        <v>1.1060000000000001</v>
      </c>
      <c r="E71" s="19">
        <v>25947</v>
      </c>
      <c r="F71" s="78">
        <v>1.3109999999999999</v>
      </c>
    </row>
    <row r="72" spans="1:6" ht="15" customHeight="1" x14ac:dyDescent="0.3">
      <c r="A72" s="56">
        <v>8</v>
      </c>
      <c r="B72" s="57">
        <f t="shared" si="5"/>
        <v>40595</v>
      </c>
      <c r="C72" s="57">
        <f t="shared" si="4"/>
        <v>40601</v>
      </c>
      <c r="D72" s="18">
        <v>1.107</v>
      </c>
      <c r="E72" s="20">
        <v>26103</v>
      </c>
      <c r="F72" s="78">
        <v>1.3080000000000001</v>
      </c>
    </row>
    <row r="73" spans="1:6" ht="15" customHeight="1" x14ac:dyDescent="0.3">
      <c r="A73" s="56">
        <v>9</v>
      </c>
      <c r="B73" s="57">
        <f t="shared" si="5"/>
        <v>40602</v>
      </c>
      <c r="C73" s="57">
        <f t="shared" si="4"/>
        <v>40608</v>
      </c>
      <c r="D73" s="18">
        <v>1.105</v>
      </c>
      <c r="E73" s="20">
        <v>19552</v>
      </c>
      <c r="F73" s="78">
        <v>1.31</v>
      </c>
    </row>
    <row r="74" spans="1:6" ht="15" customHeight="1" x14ac:dyDescent="0.3">
      <c r="A74" s="56">
        <v>10</v>
      </c>
      <c r="B74" s="57">
        <f t="shared" si="5"/>
        <v>40609</v>
      </c>
      <c r="C74" s="57">
        <f t="shared" si="4"/>
        <v>40615</v>
      </c>
      <c r="D74" s="18">
        <v>1.107</v>
      </c>
      <c r="E74" s="20">
        <v>16631</v>
      </c>
      <c r="F74" s="78">
        <v>1.3049999999999999</v>
      </c>
    </row>
    <row r="75" spans="1:6" ht="15" customHeight="1" x14ac:dyDescent="0.3">
      <c r="A75" s="56">
        <v>11</v>
      </c>
      <c r="B75" s="57">
        <f t="shared" si="5"/>
        <v>40616</v>
      </c>
      <c r="C75" s="57">
        <f t="shared" si="4"/>
        <v>40622</v>
      </c>
      <c r="D75" s="18">
        <v>1.165</v>
      </c>
      <c r="E75" s="20">
        <v>19815</v>
      </c>
      <c r="F75" s="78">
        <v>1.363</v>
      </c>
    </row>
    <row r="76" spans="1:6" ht="15" customHeight="1" x14ac:dyDescent="0.3">
      <c r="A76" s="56">
        <v>12</v>
      </c>
      <c r="B76" s="57">
        <f t="shared" si="5"/>
        <v>40623</v>
      </c>
      <c r="C76" s="57">
        <f t="shared" si="4"/>
        <v>40629</v>
      </c>
      <c r="D76" s="18">
        <v>1.1659999999999999</v>
      </c>
      <c r="E76" s="20">
        <v>18210</v>
      </c>
      <c r="F76" s="78">
        <v>1.35</v>
      </c>
    </row>
    <row r="77" spans="1:6" ht="15" customHeight="1" x14ac:dyDescent="0.3">
      <c r="A77" s="56">
        <v>13</v>
      </c>
      <c r="B77" s="57">
        <f t="shared" si="5"/>
        <v>40630</v>
      </c>
      <c r="C77" s="57">
        <f t="shared" si="4"/>
        <v>40636</v>
      </c>
      <c r="D77" s="18">
        <v>1.1759999999999999</v>
      </c>
      <c r="E77" s="20">
        <v>16556</v>
      </c>
      <c r="F77" s="78">
        <v>1.397</v>
      </c>
    </row>
    <row r="78" spans="1:6" ht="15" customHeight="1" x14ac:dyDescent="0.3">
      <c r="A78" s="56">
        <v>14</v>
      </c>
      <c r="B78" s="57">
        <f t="shared" si="5"/>
        <v>40637</v>
      </c>
      <c r="C78" s="57">
        <f t="shared" si="4"/>
        <v>40643</v>
      </c>
      <c r="D78" s="18">
        <v>1.177</v>
      </c>
      <c r="E78" s="20">
        <v>17505</v>
      </c>
      <c r="F78" s="78">
        <v>1.399</v>
      </c>
    </row>
    <row r="79" spans="1:6" ht="15" customHeight="1" x14ac:dyDescent="0.3">
      <c r="A79" s="56">
        <v>15</v>
      </c>
      <c r="B79" s="57">
        <f t="shared" si="5"/>
        <v>40644</v>
      </c>
      <c r="C79" s="57">
        <f t="shared" si="4"/>
        <v>40650</v>
      </c>
      <c r="D79" s="18">
        <v>1.216</v>
      </c>
      <c r="E79" s="20">
        <v>18155</v>
      </c>
      <c r="F79" s="78">
        <v>1.448</v>
      </c>
    </row>
    <row r="80" spans="1:6" ht="15" customHeight="1" x14ac:dyDescent="0.3">
      <c r="A80" s="56">
        <v>16</v>
      </c>
      <c r="B80" s="57">
        <f t="shared" si="5"/>
        <v>40651</v>
      </c>
      <c r="C80" s="57">
        <f t="shared" si="4"/>
        <v>40657</v>
      </c>
      <c r="D80" s="18">
        <v>1.2230000000000001</v>
      </c>
      <c r="E80" s="20">
        <v>18177</v>
      </c>
      <c r="F80" s="78">
        <v>1.4419999999999999</v>
      </c>
    </row>
    <row r="81" spans="1:6" ht="15" customHeight="1" x14ac:dyDescent="0.3">
      <c r="A81" s="56">
        <v>17</v>
      </c>
      <c r="B81" s="57">
        <f t="shared" si="5"/>
        <v>40658</v>
      </c>
      <c r="C81" s="57">
        <f t="shared" si="4"/>
        <v>40664</v>
      </c>
      <c r="D81" s="18">
        <v>1.242</v>
      </c>
      <c r="E81" s="20">
        <v>21248</v>
      </c>
      <c r="F81" s="78">
        <v>1.4790000000000001</v>
      </c>
    </row>
    <row r="82" spans="1:6" ht="15" customHeight="1" x14ac:dyDescent="0.3">
      <c r="A82" s="56">
        <v>18</v>
      </c>
      <c r="B82" s="57">
        <f t="shared" si="5"/>
        <v>40665</v>
      </c>
      <c r="C82" s="57">
        <f t="shared" si="4"/>
        <v>40671</v>
      </c>
      <c r="D82" s="18">
        <v>1.28</v>
      </c>
      <c r="E82" s="20">
        <v>21432</v>
      </c>
      <c r="F82" s="78">
        <v>1.52</v>
      </c>
    </row>
    <row r="83" spans="1:6" ht="15" customHeight="1" x14ac:dyDescent="0.3">
      <c r="A83" s="56">
        <v>19</v>
      </c>
      <c r="B83" s="57">
        <f t="shared" si="5"/>
        <v>40672</v>
      </c>
      <c r="C83" s="57">
        <f t="shared" si="4"/>
        <v>40678</v>
      </c>
      <c r="D83" s="18">
        <v>1.2769999999999999</v>
      </c>
      <c r="E83" s="20">
        <v>21522</v>
      </c>
      <c r="F83" s="78">
        <v>1.5169999999999999</v>
      </c>
    </row>
    <row r="84" spans="1:6" ht="15" customHeight="1" x14ac:dyDescent="0.3">
      <c r="A84" s="56">
        <v>20</v>
      </c>
      <c r="B84" s="57">
        <f t="shared" si="5"/>
        <v>40679</v>
      </c>
      <c r="C84" s="57">
        <f t="shared" si="4"/>
        <v>40685</v>
      </c>
      <c r="D84" s="18">
        <v>1.2030000000000001</v>
      </c>
      <c r="E84" s="20">
        <v>20829</v>
      </c>
      <c r="F84" s="78">
        <v>1.4370000000000001</v>
      </c>
    </row>
    <row r="85" spans="1:6" s="8" customFormat="1" ht="15" customHeight="1" x14ac:dyDescent="0.25">
      <c r="A85" s="56">
        <v>21</v>
      </c>
      <c r="B85" s="57">
        <f t="shared" si="5"/>
        <v>40686</v>
      </c>
      <c r="C85" s="57">
        <f t="shared" si="4"/>
        <v>40692</v>
      </c>
      <c r="D85" s="21">
        <v>1.1719999999999999</v>
      </c>
      <c r="E85" s="20">
        <v>19386</v>
      </c>
      <c r="F85" s="78">
        <v>1.405</v>
      </c>
    </row>
    <row r="86" spans="1:6" s="8" customFormat="1" ht="15" customHeight="1" x14ac:dyDescent="0.25">
      <c r="A86" s="56">
        <v>22</v>
      </c>
      <c r="B86" s="57">
        <f t="shared" si="5"/>
        <v>40693</v>
      </c>
      <c r="C86" s="57">
        <f t="shared" si="4"/>
        <v>40699</v>
      </c>
      <c r="D86" s="21">
        <v>1.1719999999999999</v>
      </c>
      <c r="E86" s="20">
        <v>12565</v>
      </c>
      <c r="F86" s="78">
        <v>1.3939999999999999</v>
      </c>
    </row>
    <row r="87" spans="1:6" ht="15" customHeight="1" x14ac:dyDescent="0.3">
      <c r="A87" s="56">
        <v>23</v>
      </c>
      <c r="B87" s="57">
        <f t="shared" si="5"/>
        <v>40700</v>
      </c>
      <c r="C87" s="57">
        <f t="shared" si="4"/>
        <v>40706</v>
      </c>
      <c r="D87" s="21">
        <v>1.216</v>
      </c>
      <c r="E87" s="20">
        <v>14786</v>
      </c>
      <c r="F87" s="78">
        <v>1.448</v>
      </c>
    </row>
    <row r="88" spans="1:6" ht="15" customHeight="1" x14ac:dyDescent="0.3">
      <c r="A88" s="56">
        <v>24</v>
      </c>
      <c r="B88" s="57">
        <f t="shared" si="5"/>
        <v>40707</v>
      </c>
      <c r="C88" s="57">
        <f t="shared" si="4"/>
        <v>40713</v>
      </c>
      <c r="D88" s="18">
        <v>1.2190000000000001</v>
      </c>
      <c r="E88" s="20">
        <v>16582</v>
      </c>
      <c r="F88" s="78">
        <v>1.4430000000000001</v>
      </c>
    </row>
    <row r="89" spans="1:6" ht="15" customHeight="1" x14ac:dyDescent="0.3">
      <c r="A89" s="63">
        <v>25</v>
      </c>
      <c r="B89" s="57">
        <f t="shared" si="5"/>
        <v>40714</v>
      </c>
      <c r="C89" s="57">
        <f t="shared" si="4"/>
        <v>40720</v>
      </c>
      <c r="D89" s="18">
        <v>1.2150000000000001</v>
      </c>
      <c r="E89" s="20">
        <v>19027</v>
      </c>
      <c r="F89" s="78">
        <v>1.45</v>
      </c>
    </row>
    <row r="90" spans="1:6" ht="15" customHeight="1" x14ac:dyDescent="0.3">
      <c r="A90" s="64">
        <v>26</v>
      </c>
      <c r="B90" s="65">
        <f t="shared" si="5"/>
        <v>40721</v>
      </c>
      <c r="C90" s="65">
        <f t="shared" si="4"/>
        <v>40727</v>
      </c>
      <c r="D90" s="23">
        <v>1.2190000000000001</v>
      </c>
      <c r="E90" s="24">
        <v>18126</v>
      </c>
      <c r="F90" s="78">
        <v>1.4490000000000001</v>
      </c>
    </row>
    <row r="91" spans="1:6" ht="15" customHeight="1" x14ac:dyDescent="0.25">
      <c r="A91" s="105">
        <v>27</v>
      </c>
      <c r="B91" s="66">
        <v>40728</v>
      </c>
      <c r="C91" s="67">
        <f>B91+6</f>
        <v>40734</v>
      </c>
      <c r="D91" s="25">
        <v>1.2150000000000001</v>
      </c>
      <c r="E91" s="26">
        <v>13551</v>
      </c>
      <c r="F91" s="78">
        <v>1.4510000000000001</v>
      </c>
    </row>
    <row r="92" spans="1:6" ht="15" customHeight="1" x14ac:dyDescent="0.25">
      <c r="A92" s="105">
        <f>A91+1</f>
        <v>28</v>
      </c>
      <c r="B92" s="66">
        <f>B91+7</f>
        <v>40735</v>
      </c>
      <c r="C92" s="67">
        <f t="shared" ref="C92:C116" si="6">B92+6</f>
        <v>40741</v>
      </c>
      <c r="D92" s="18">
        <v>1.2450000000000001</v>
      </c>
      <c r="E92" s="20">
        <v>9885</v>
      </c>
      <c r="F92" s="78">
        <v>1.454</v>
      </c>
    </row>
    <row r="93" spans="1:6" ht="15" customHeight="1" x14ac:dyDescent="0.25">
      <c r="A93" s="105">
        <f t="shared" ref="A93:A106" si="7">A92+1</f>
        <v>29</v>
      </c>
      <c r="B93" s="66">
        <f t="shared" ref="B93:B116" si="8">B92+7</f>
        <v>40742</v>
      </c>
      <c r="C93" s="67">
        <f t="shared" si="6"/>
        <v>40748</v>
      </c>
      <c r="D93" s="18">
        <v>1.232</v>
      </c>
      <c r="E93" s="20">
        <v>19452</v>
      </c>
      <c r="F93" s="78">
        <v>1.458</v>
      </c>
    </row>
    <row r="94" spans="1:6" ht="15" customHeight="1" x14ac:dyDescent="0.25">
      <c r="A94" s="105">
        <f t="shared" si="7"/>
        <v>30</v>
      </c>
      <c r="B94" s="66">
        <f t="shared" si="8"/>
        <v>40749</v>
      </c>
      <c r="C94" s="67">
        <f t="shared" si="6"/>
        <v>40755</v>
      </c>
      <c r="D94" s="18">
        <v>1.1879999999999999</v>
      </c>
      <c r="E94" s="20">
        <v>17017</v>
      </c>
      <c r="F94" s="78">
        <v>1.415</v>
      </c>
    </row>
    <row r="95" spans="1:6" ht="15" customHeight="1" x14ac:dyDescent="0.25">
      <c r="A95" s="105">
        <f t="shared" si="7"/>
        <v>31</v>
      </c>
      <c r="B95" s="66">
        <f t="shared" si="8"/>
        <v>40756</v>
      </c>
      <c r="C95" s="67">
        <f t="shared" si="6"/>
        <v>40762</v>
      </c>
      <c r="D95" s="18">
        <v>1.1850000000000001</v>
      </c>
      <c r="E95" s="20">
        <v>19430</v>
      </c>
      <c r="F95" s="78">
        <v>1.4119999999999999</v>
      </c>
    </row>
    <row r="96" spans="1:6" ht="15" customHeight="1" x14ac:dyDescent="0.25">
      <c r="A96" s="105">
        <f t="shared" si="7"/>
        <v>32</v>
      </c>
      <c r="B96" s="66">
        <f t="shared" si="8"/>
        <v>40763</v>
      </c>
      <c r="C96" s="67">
        <f t="shared" si="6"/>
        <v>40769</v>
      </c>
      <c r="D96" s="18">
        <v>1.1859999999999999</v>
      </c>
      <c r="E96" s="20">
        <v>19440</v>
      </c>
      <c r="F96" s="78">
        <v>1.41</v>
      </c>
    </row>
    <row r="97" spans="1:6" ht="15" customHeight="1" x14ac:dyDescent="0.25">
      <c r="A97" s="105">
        <f t="shared" si="7"/>
        <v>33</v>
      </c>
      <c r="B97" s="66">
        <f t="shared" si="8"/>
        <v>40770</v>
      </c>
      <c r="C97" s="67">
        <f t="shared" si="6"/>
        <v>40776</v>
      </c>
      <c r="D97" s="18">
        <v>1.1870000000000001</v>
      </c>
      <c r="E97" s="20">
        <v>20599</v>
      </c>
      <c r="F97" s="78">
        <v>1.4119999999999999</v>
      </c>
    </row>
    <row r="98" spans="1:6" ht="15" customHeight="1" x14ac:dyDescent="0.25">
      <c r="A98" s="105">
        <f t="shared" si="7"/>
        <v>34</v>
      </c>
      <c r="B98" s="66">
        <f t="shared" si="8"/>
        <v>40777</v>
      </c>
      <c r="C98" s="67">
        <f t="shared" si="6"/>
        <v>40783</v>
      </c>
      <c r="D98" s="18">
        <v>1.1870000000000001</v>
      </c>
      <c r="E98" s="19">
        <v>16137</v>
      </c>
      <c r="F98" s="78">
        <v>1.411</v>
      </c>
    </row>
    <row r="99" spans="1:6" ht="15" customHeight="1" x14ac:dyDescent="0.25">
      <c r="A99" s="105">
        <f t="shared" si="7"/>
        <v>35</v>
      </c>
      <c r="B99" s="66">
        <f t="shared" si="8"/>
        <v>40784</v>
      </c>
      <c r="C99" s="67">
        <f t="shared" si="6"/>
        <v>40790</v>
      </c>
      <c r="D99" s="18">
        <v>1.1890000000000001</v>
      </c>
      <c r="E99" s="20">
        <v>18348</v>
      </c>
      <c r="F99" s="78">
        <v>1.41</v>
      </c>
    </row>
    <row r="100" spans="1:6" ht="15" customHeight="1" x14ac:dyDescent="0.25">
      <c r="A100" s="105">
        <f t="shared" si="7"/>
        <v>36</v>
      </c>
      <c r="B100" s="66">
        <f t="shared" si="8"/>
        <v>40791</v>
      </c>
      <c r="C100" s="67">
        <f t="shared" si="6"/>
        <v>40797</v>
      </c>
      <c r="D100" s="18">
        <v>1.1859999999999999</v>
      </c>
      <c r="E100" s="20">
        <v>18577</v>
      </c>
      <c r="F100" s="78">
        <v>1.4119999999999999</v>
      </c>
    </row>
    <row r="101" spans="1:6" ht="15" customHeight="1" x14ac:dyDescent="0.25">
      <c r="A101" s="105">
        <f t="shared" si="7"/>
        <v>37</v>
      </c>
      <c r="B101" s="66">
        <f t="shared" si="8"/>
        <v>40798</v>
      </c>
      <c r="C101" s="67">
        <f t="shared" si="6"/>
        <v>40804</v>
      </c>
      <c r="D101" s="18">
        <v>1.1859999999999999</v>
      </c>
      <c r="E101" s="20">
        <v>17241</v>
      </c>
      <c r="F101" s="78">
        <v>1.4139999999999999</v>
      </c>
    </row>
    <row r="102" spans="1:6" ht="15" customHeight="1" x14ac:dyDescent="0.25">
      <c r="A102" s="105">
        <f t="shared" si="7"/>
        <v>38</v>
      </c>
      <c r="B102" s="66">
        <f t="shared" si="8"/>
        <v>40805</v>
      </c>
      <c r="C102" s="67">
        <f t="shared" si="6"/>
        <v>40811</v>
      </c>
      <c r="D102" s="18">
        <v>1.1870000000000001</v>
      </c>
      <c r="E102" s="20">
        <v>20490</v>
      </c>
      <c r="F102" s="78">
        <v>1.4119999999999999</v>
      </c>
    </row>
    <row r="103" spans="1:6" ht="15" customHeight="1" x14ac:dyDescent="0.25">
      <c r="A103" s="105">
        <f t="shared" si="7"/>
        <v>39</v>
      </c>
      <c r="B103" s="66">
        <f t="shared" si="8"/>
        <v>40812</v>
      </c>
      <c r="C103" s="67">
        <f t="shared" si="6"/>
        <v>40818</v>
      </c>
      <c r="D103" s="18">
        <v>1.1919999999999999</v>
      </c>
      <c r="E103" s="20">
        <v>17390</v>
      </c>
      <c r="F103" s="78">
        <v>1.4179999999999999</v>
      </c>
    </row>
    <row r="104" spans="1:6" ht="15" customHeight="1" x14ac:dyDescent="0.25">
      <c r="A104" s="105">
        <f t="shared" si="7"/>
        <v>40</v>
      </c>
      <c r="B104" s="66">
        <f t="shared" si="8"/>
        <v>40819</v>
      </c>
      <c r="C104" s="67">
        <f t="shared" si="6"/>
        <v>40825</v>
      </c>
      <c r="D104" s="18">
        <v>1.194</v>
      </c>
      <c r="E104" s="20">
        <v>18575</v>
      </c>
      <c r="F104" s="78">
        <v>1.427</v>
      </c>
    </row>
    <row r="105" spans="1:6" x14ac:dyDescent="0.25">
      <c r="A105" s="105">
        <f t="shared" si="7"/>
        <v>41</v>
      </c>
      <c r="B105" s="66">
        <f t="shared" si="8"/>
        <v>40826</v>
      </c>
      <c r="C105" s="67">
        <f t="shared" si="6"/>
        <v>40832</v>
      </c>
      <c r="D105" s="18">
        <v>1.204</v>
      </c>
      <c r="E105" s="20">
        <v>22038</v>
      </c>
      <c r="F105" s="78">
        <v>1.425</v>
      </c>
    </row>
    <row r="106" spans="1:6" x14ac:dyDescent="0.25">
      <c r="A106" s="105">
        <f t="shared" si="7"/>
        <v>42</v>
      </c>
      <c r="B106" s="66">
        <f t="shared" si="8"/>
        <v>40833</v>
      </c>
      <c r="C106" s="67">
        <f t="shared" si="6"/>
        <v>40839</v>
      </c>
      <c r="D106" s="18">
        <v>1.206</v>
      </c>
      <c r="E106" s="20">
        <v>16329</v>
      </c>
      <c r="F106" s="78">
        <v>1.4450000000000001</v>
      </c>
    </row>
    <row r="107" spans="1:6" x14ac:dyDescent="0.25">
      <c r="A107" s="105">
        <f>A106+1</f>
        <v>43</v>
      </c>
      <c r="B107" s="66">
        <f t="shared" si="8"/>
        <v>40840</v>
      </c>
      <c r="C107" s="67">
        <f t="shared" si="6"/>
        <v>40846</v>
      </c>
      <c r="D107" s="18">
        <v>1.246</v>
      </c>
      <c r="E107" s="20">
        <v>17334</v>
      </c>
      <c r="F107" s="78">
        <v>1.4890000000000001</v>
      </c>
    </row>
    <row r="108" spans="1:6" x14ac:dyDescent="0.25">
      <c r="A108" s="105">
        <f t="shared" ref="A108:A113" si="9">A107+1</f>
        <v>44</v>
      </c>
      <c r="B108" s="66">
        <f t="shared" si="8"/>
        <v>40847</v>
      </c>
      <c r="C108" s="67">
        <f t="shared" si="6"/>
        <v>40853</v>
      </c>
      <c r="D108" s="18">
        <v>1.246</v>
      </c>
      <c r="E108" s="20">
        <v>19112</v>
      </c>
      <c r="F108" s="78">
        <v>1.4890000000000001</v>
      </c>
    </row>
    <row r="109" spans="1:6" x14ac:dyDescent="0.25">
      <c r="A109" s="105">
        <f t="shared" si="9"/>
        <v>45</v>
      </c>
      <c r="B109" s="66">
        <f t="shared" si="8"/>
        <v>40854</v>
      </c>
      <c r="C109" s="67">
        <f t="shared" si="6"/>
        <v>40860</v>
      </c>
      <c r="D109" s="18">
        <v>1.276</v>
      </c>
      <c r="E109" s="20">
        <v>18511</v>
      </c>
      <c r="F109" s="78">
        <v>1.532</v>
      </c>
    </row>
    <row r="110" spans="1:6" x14ac:dyDescent="0.25">
      <c r="A110" s="105">
        <f t="shared" si="9"/>
        <v>46</v>
      </c>
      <c r="B110" s="66">
        <f t="shared" si="8"/>
        <v>40861</v>
      </c>
      <c r="C110" s="67">
        <f t="shared" si="6"/>
        <v>40867</v>
      </c>
      <c r="D110" s="18">
        <v>1.274</v>
      </c>
      <c r="E110" s="20">
        <v>27415</v>
      </c>
      <c r="F110" s="78">
        <v>1.5229999999999999</v>
      </c>
    </row>
    <row r="111" spans="1:6" x14ac:dyDescent="0.25">
      <c r="A111" s="105">
        <f t="shared" si="9"/>
        <v>47</v>
      </c>
      <c r="B111" s="66">
        <f t="shared" si="8"/>
        <v>40868</v>
      </c>
      <c r="C111" s="67">
        <f t="shared" si="6"/>
        <v>40874</v>
      </c>
      <c r="D111" s="18">
        <v>1.278</v>
      </c>
      <c r="E111" s="20">
        <v>18466</v>
      </c>
      <c r="F111" s="78">
        <v>1.53</v>
      </c>
    </row>
    <row r="112" spans="1:6" x14ac:dyDescent="0.25">
      <c r="A112" s="105">
        <f t="shared" si="9"/>
        <v>48</v>
      </c>
      <c r="B112" s="66">
        <f t="shared" si="8"/>
        <v>40875</v>
      </c>
      <c r="C112" s="67">
        <f t="shared" si="6"/>
        <v>40881</v>
      </c>
      <c r="D112" s="18">
        <v>1.278</v>
      </c>
      <c r="E112" s="20">
        <v>22879</v>
      </c>
      <c r="F112" s="78">
        <v>1.5269999999999999</v>
      </c>
    </row>
    <row r="113" spans="1:6" x14ac:dyDescent="0.25">
      <c r="A113" s="105">
        <f t="shared" si="9"/>
        <v>49</v>
      </c>
      <c r="B113" s="66">
        <f t="shared" si="8"/>
        <v>40882</v>
      </c>
      <c r="C113" s="67">
        <f t="shared" si="6"/>
        <v>40888</v>
      </c>
      <c r="D113" s="18">
        <v>1.2789999999999999</v>
      </c>
      <c r="E113" s="20">
        <v>17927</v>
      </c>
      <c r="F113" s="78">
        <v>1.524</v>
      </c>
    </row>
    <row r="114" spans="1:6" x14ac:dyDescent="0.25">
      <c r="A114" s="105">
        <f>A113+1</f>
        <v>50</v>
      </c>
      <c r="B114" s="66">
        <f t="shared" si="8"/>
        <v>40889</v>
      </c>
      <c r="C114" s="67">
        <f t="shared" si="6"/>
        <v>40895</v>
      </c>
      <c r="D114" s="18">
        <v>1.278</v>
      </c>
      <c r="E114" s="20">
        <v>16580</v>
      </c>
      <c r="F114" s="78">
        <v>1.5309999999999999</v>
      </c>
    </row>
    <row r="115" spans="1:6" x14ac:dyDescent="0.25">
      <c r="A115" s="105">
        <f>A114+1</f>
        <v>51</v>
      </c>
      <c r="B115" s="66">
        <f t="shared" si="8"/>
        <v>40896</v>
      </c>
      <c r="C115" s="67">
        <f t="shared" si="6"/>
        <v>40902</v>
      </c>
      <c r="D115" s="18">
        <v>1.2649999999999999</v>
      </c>
      <c r="E115" s="20">
        <v>20561</v>
      </c>
      <c r="F115" s="78">
        <v>1.504</v>
      </c>
    </row>
    <row r="116" spans="1:6" x14ac:dyDescent="0.25">
      <c r="A116" s="106">
        <f>A115+1</f>
        <v>52</v>
      </c>
      <c r="B116" s="68">
        <f t="shared" si="8"/>
        <v>40903</v>
      </c>
      <c r="C116" s="69">
        <f t="shared" si="6"/>
        <v>40909</v>
      </c>
      <c r="D116" s="18">
        <v>1.2170000000000001</v>
      </c>
      <c r="E116" s="20">
        <v>13863</v>
      </c>
      <c r="F116" s="79">
        <v>1.454</v>
      </c>
    </row>
    <row r="117" spans="1:6" x14ac:dyDescent="0.25">
      <c r="F117" s="16" t="s">
        <v>179</v>
      </c>
    </row>
    <row r="118" spans="1:6" ht="15.75" thickBot="1" x14ac:dyDescent="0.3"/>
    <row r="119" spans="1:6" ht="18.75" thickTop="1" x14ac:dyDescent="0.25">
      <c r="A119" s="251">
        <v>2012</v>
      </c>
      <c r="B119" s="252"/>
      <c r="C119" s="253"/>
      <c r="D119" s="242" t="s">
        <v>178</v>
      </c>
      <c r="E119" s="243"/>
      <c r="F119" s="248" t="s">
        <v>177</v>
      </c>
    </row>
    <row r="120" spans="1:6" x14ac:dyDescent="0.25">
      <c r="A120" s="44"/>
      <c r="B120" s="45"/>
      <c r="C120" s="254"/>
      <c r="D120" s="244"/>
      <c r="E120" s="245"/>
      <c r="F120" s="249"/>
    </row>
    <row r="121" spans="1:6" x14ac:dyDescent="0.25">
      <c r="A121" s="44"/>
      <c r="B121" s="45"/>
      <c r="C121" s="45"/>
      <c r="D121" s="246"/>
      <c r="E121" s="247"/>
      <c r="F121" s="249"/>
    </row>
    <row r="122" spans="1:6" x14ac:dyDescent="0.25">
      <c r="A122" s="48" t="s">
        <v>2</v>
      </c>
      <c r="B122" s="71" t="s">
        <v>3</v>
      </c>
      <c r="C122" s="72" t="s">
        <v>4</v>
      </c>
      <c r="D122" s="39" t="s">
        <v>6</v>
      </c>
      <c r="E122" s="40" t="s">
        <v>7</v>
      </c>
      <c r="F122" s="250"/>
    </row>
    <row r="123" spans="1:6" x14ac:dyDescent="0.25">
      <c r="A123" s="54">
        <v>1</v>
      </c>
      <c r="B123" s="62">
        <v>40910</v>
      </c>
      <c r="C123" s="62">
        <f>B123+6</f>
        <v>40916</v>
      </c>
      <c r="D123" s="18">
        <v>1.2190000000000001</v>
      </c>
      <c r="E123" s="19">
        <v>15485</v>
      </c>
      <c r="F123" s="76">
        <v>1.4550000000000001</v>
      </c>
    </row>
    <row r="124" spans="1:6" x14ac:dyDescent="0.25">
      <c r="A124" s="56">
        <v>2</v>
      </c>
      <c r="B124" s="57">
        <f>B123+7</f>
        <v>40917</v>
      </c>
      <c r="C124" s="57">
        <f t="shared" ref="C124:C148" si="10">B124+6</f>
        <v>40923</v>
      </c>
      <c r="D124" s="18">
        <v>1.1830000000000001</v>
      </c>
      <c r="E124" s="19">
        <v>14174</v>
      </c>
      <c r="F124" s="76">
        <v>1.387</v>
      </c>
    </row>
    <row r="125" spans="1:6" x14ac:dyDescent="0.25">
      <c r="A125" s="56">
        <v>3</v>
      </c>
      <c r="B125" s="57">
        <f>B124+7</f>
        <v>40924</v>
      </c>
      <c r="C125" s="57">
        <f t="shared" si="10"/>
        <v>40930</v>
      </c>
      <c r="D125" s="18">
        <v>1.1559999999999999</v>
      </c>
      <c r="E125" s="19">
        <v>15092</v>
      </c>
      <c r="F125" s="76">
        <v>1.3879999999999999</v>
      </c>
    </row>
    <row r="126" spans="1:6" x14ac:dyDescent="0.25">
      <c r="A126" s="56">
        <v>4</v>
      </c>
      <c r="B126" s="57">
        <f t="shared" ref="B126:B148" si="11">B125+7</f>
        <v>40931</v>
      </c>
      <c r="C126" s="57">
        <f t="shared" si="10"/>
        <v>40937</v>
      </c>
      <c r="D126" s="27">
        <v>1.2190000000000001</v>
      </c>
      <c r="E126" s="26">
        <v>20435</v>
      </c>
      <c r="F126" s="76">
        <v>1.4570000000000001</v>
      </c>
    </row>
    <row r="127" spans="1:6" x14ac:dyDescent="0.25">
      <c r="A127" s="56">
        <v>5</v>
      </c>
      <c r="B127" s="57">
        <f t="shared" si="11"/>
        <v>40938</v>
      </c>
      <c r="C127" s="57">
        <f t="shared" si="10"/>
        <v>40944</v>
      </c>
      <c r="D127" s="28">
        <v>1.2529999999999999</v>
      </c>
      <c r="E127" s="19">
        <v>16674</v>
      </c>
      <c r="F127" s="76">
        <v>1.502</v>
      </c>
    </row>
    <row r="128" spans="1:6" x14ac:dyDescent="0.25">
      <c r="A128" s="56">
        <v>6</v>
      </c>
      <c r="B128" s="57">
        <f t="shared" si="11"/>
        <v>40945</v>
      </c>
      <c r="C128" s="57">
        <f t="shared" si="10"/>
        <v>40951</v>
      </c>
      <c r="D128" s="28">
        <v>1.258</v>
      </c>
      <c r="E128" s="19">
        <v>14606</v>
      </c>
      <c r="F128" s="76">
        <v>1.5069999999999999</v>
      </c>
    </row>
    <row r="129" spans="1:6" x14ac:dyDescent="0.25">
      <c r="A129" s="56">
        <v>7</v>
      </c>
      <c r="B129" s="57">
        <f t="shared" si="11"/>
        <v>40952</v>
      </c>
      <c r="C129" s="57">
        <f t="shared" si="10"/>
        <v>40958</v>
      </c>
      <c r="D129" s="28">
        <v>1.2569999999999999</v>
      </c>
      <c r="E129" s="19">
        <v>17312</v>
      </c>
      <c r="F129" s="76">
        <v>1.5069999999999999</v>
      </c>
    </row>
    <row r="130" spans="1:6" x14ac:dyDescent="0.25">
      <c r="A130" s="56">
        <v>8</v>
      </c>
      <c r="B130" s="57">
        <f t="shared" si="11"/>
        <v>40959</v>
      </c>
      <c r="C130" s="57">
        <f t="shared" si="10"/>
        <v>40965</v>
      </c>
      <c r="D130" s="28">
        <v>1.2669999999999999</v>
      </c>
      <c r="E130" s="20">
        <v>18067</v>
      </c>
      <c r="F130" s="76">
        <v>1.5129999999999999</v>
      </c>
    </row>
    <row r="131" spans="1:6" x14ac:dyDescent="0.25">
      <c r="A131" s="56">
        <v>9</v>
      </c>
      <c r="B131" s="57">
        <f t="shared" si="11"/>
        <v>40966</v>
      </c>
      <c r="C131" s="57">
        <f t="shared" si="10"/>
        <v>40972</v>
      </c>
      <c r="D131" s="28">
        <v>1.28</v>
      </c>
      <c r="E131" s="20">
        <v>21258</v>
      </c>
      <c r="F131" s="76">
        <v>1.534</v>
      </c>
    </row>
    <row r="132" spans="1:6" x14ac:dyDescent="0.25">
      <c r="A132" s="56">
        <v>10</v>
      </c>
      <c r="B132" s="57">
        <f t="shared" si="11"/>
        <v>40973</v>
      </c>
      <c r="C132" s="57">
        <f t="shared" si="10"/>
        <v>40979</v>
      </c>
      <c r="D132" s="28">
        <v>1.2809999999999999</v>
      </c>
      <c r="E132" s="20">
        <v>18630</v>
      </c>
      <c r="F132" s="76">
        <v>1.536</v>
      </c>
    </row>
    <row r="133" spans="1:6" x14ac:dyDescent="0.25">
      <c r="A133" s="56">
        <v>11</v>
      </c>
      <c r="B133" s="57">
        <f t="shared" si="11"/>
        <v>40980</v>
      </c>
      <c r="C133" s="57">
        <f t="shared" si="10"/>
        <v>40986</v>
      </c>
      <c r="D133" s="28">
        <v>1.2709999999999999</v>
      </c>
      <c r="E133" s="20">
        <v>16800</v>
      </c>
      <c r="F133" s="76">
        <v>1.5249999999999999</v>
      </c>
    </row>
    <row r="134" spans="1:6" x14ac:dyDescent="0.25">
      <c r="A134" s="56">
        <v>12</v>
      </c>
      <c r="B134" s="57">
        <f t="shared" si="11"/>
        <v>40987</v>
      </c>
      <c r="C134" s="57">
        <f t="shared" si="10"/>
        <v>40993</v>
      </c>
      <c r="D134" s="28">
        <v>1.262</v>
      </c>
      <c r="E134" s="20">
        <v>19739</v>
      </c>
      <c r="F134" s="76">
        <v>1.516</v>
      </c>
    </row>
    <row r="135" spans="1:6" x14ac:dyDescent="0.25">
      <c r="A135" s="56">
        <v>13</v>
      </c>
      <c r="B135" s="57">
        <f t="shared" si="11"/>
        <v>40994</v>
      </c>
      <c r="C135" s="57">
        <f t="shared" si="10"/>
        <v>41000</v>
      </c>
      <c r="D135" s="28">
        <v>1.296</v>
      </c>
      <c r="E135" s="20">
        <v>12863</v>
      </c>
      <c r="F135" s="76">
        <v>1.5349999999999999</v>
      </c>
    </row>
    <row r="136" spans="1:6" x14ac:dyDescent="0.25">
      <c r="A136" s="56">
        <v>14</v>
      </c>
      <c r="B136" s="57">
        <f t="shared" si="11"/>
        <v>41001</v>
      </c>
      <c r="C136" s="57">
        <f t="shared" si="10"/>
        <v>41007</v>
      </c>
      <c r="D136" s="28">
        <v>1.31</v>
      </c>
      <c r="E136" s="20">
        <v>12342</v>
      </c>
      <c r="F136" s="76">
        <v>1.571</v>
      </c>
    </row>
    <row r="137" spans="1:6" x14ac:dyDescent="0.25">
      <c r="A137" s="56">
        <v>15</v>
      </c>
      <c r="B137" s="57">
        <f t="shared" si="11"/>
        <v>41008</v>
      </c>
      <c r="C137" s="57">
        <f t="shared" si="10"/>
        <v>41014</v>
      </c>
      <c r="D137" s="28">
        <v>1.3089999999999999</v>
      </c>
      <c r="E137" s="20">
        <v>12315</v>
      </c>
      <c r="F137" s="76">
        <v>1.5660000000000001</v>
      </c>
    </row>
    <row r="138" spans="1:6" x14ac:dyDescent="0.25">
      <c r="A138" s="56">
        <v>16</v>
      </c>
      <c r="B138" s="57">
        <f t="shared" si="11"/>
        <v>41015</v>
      </c>
      <c r="C138" s="57">
        <f t="shared" si="10"/>
        <v>41021</v>
      </c>
      <c r="D138" s="29">
        <v>1.3109999999999999</v>
      </c>
      <c r="E138" s="20">
        <v>20426</v>
      </c>
      <c r="F138" s="76">
        <v>1.5720000000000001</v>
      </c>
    </row>
    <row r="139" spans="1:6" x14ac:dyDescent="0.25">
      <c r="A139" s="56">
        <v>17</v>
      </c>
      <c r="B139" s="57">
        <f t="shared" si="11"/>
        <v>41022</v>
      </c>
      <c r="C139" s="57">
        <f t="shared" si="10"/>
        <v>41028</v>
      </c>
      <c r="D139" s="18">
        <v>1.304</v>
      </c>
      <c r="E139" s="20">
        <v>13757</v>
      </c>
      <c r="F139" s="76">
        <v>1.5549999999999999</v>
      </c>
    </row>
    <row r="140" spans="1:6" x14ac:dyDescent="0.25">
      <c r="A140" s="56">
        <v>18</v>
      </c>
      <c r="B140" s="57">
        <f t="shared" si="11"/>
        <v>41029</v>
      </c>
      <c r="C140" s="57">
        <f t="shared" si="10"/>
        <v>41035</v>
      </c>
      <c r="D140" s="18">
        <v>1.2929999999999999</v>
      </c>
      <c r="E140" s="20">
        <v>15398</v>
      </c>
      <c r="F140" s="76">
        <v>1.548</v>
      </c>
    </row>
    <row r="141" spans="1:6" x14ac:dyDescent="0.25">
      <c r="A141" s="56">
        <v>19</v>
      </c>
      <c r="B141" s="57">
        <f t="shared" si="11"/>
        <v>41036</v>
      </c>
      <c r="C141" s="57">
        <f t="shared" si="10"/>
        <v>41042</v>
      </c>
      <c r="D141" s="18">
        <v>1.272</v>
      </c>
      <c r="E141" s="20">
        <v>13580</v>
      </c>
      <c r="F141" s="76">
        <v>1.5229999999999999</v>
      </c>
    </row>
    <row r="142" spans="1:6" x14ac:dyDescent="0.25">
      <c r="A142" s="56">
        <v>20</v>
      </c>
      <c r="B142" s="57">
        <f t="shared" si="11"/>
        <v>41043</v>
      </c>
      <c r="C142" s="57">
        <f t="shared" si="10"/>
        <v>41049</v>
      </c>
      <c r="D142" s="18">
        <v>1.2729999999999999</v>
      </c>
      <c r="E142" s="20">
        <v>16777</v>
      </c>
      <c r="F142" s="76">
        <v>1.5169999999999999</v>
      </c>
    </row>
    <row r="143" spans="1:6" x14ac:dyDescent="0.25">
      <c r="A143" s="56">
        <v>21</v>
      </c>
      <c r="B143" s="57">
        <f t="shared" si="11"/>
        <v>41050</v>
      </c>
      <c r="C143" s="57">
        <f t="shared" si="10"/>
        <v>41056</v>
      </c>
      <c r="D143" s="21">
        <v>1.3</v>
      </c>
      <c r="E143" s="20">
        <v>14445</v>
      </c>
      <c r="F143" s="76">
        <v>1.5509999999999999</v>
      </c>
    </row>
    <row r="144" spans="1:6" x14ac:dyDescent="0.25">
      <c r="A144" s="56">
        <v>22</v>
      </c>
      <c r="B144" s="57">
        <f t="shared" si="11"/>
        <v>41057</v>
      </c>
      <c r="C144" s="57">
        <f t="shared" si="10"/>
        <v>41063</v>
      </c>
      <c r="D144" s="21">
        <v>1.3220000000000001</v>
      </c>
      <c r="E144" s="20">
        <v>16545</v>
      </c>
      <c r="F144" s="76">
        <v>1.571</v>
      </c>
    </row>
    <row r="145" spans="1:6" x14ac:dyDescent="0.25">
      <c r="A145" s="56">
        <v>23</v>
      </c>
      <c r="B145" s="57">
        <f t="shared" si="11"/>
        <v>41064</v>
      </c>
      <c r="C145" s="57">
        <f t="shared" si="10"/>
        <v>41070</v>
      </c>
      <c r="D145" s="30">
        <v>1.325</v>
      </c>
      <c r="E145" s="20">
        <v>14460</v>
      </c>
      <c r="F145" s="76">
        <v>1.5720000000000001</v>
      </c>
    </row>
    <row r="146" spans="1:6" x14ac:dyDescent="0.25">
      <c r="A146" s="56">
        <v>24</v>
      </c>
      <c r="B146" s="57">
        <f t="shared" si="11"/>
        <v>41071</v>
      </c>
      <c r="C146" s="57">
        <f t="shared" si="10"/>
        <v>41077</v>
      </c>
      <c r="D146" s="28">
        <v>1.3320000000000001</v>
      </c>
      <c r="E146" s="20">
        <v>17757</v>
      </c>
      <c r="F146" s="76">
        <v>1.585</v>
      </c>
    </row>
    <row r="147" spans="1:6" x14ac:dyDescent="0.25">
      <c r="A147" s="63">
        <v>25</v>
      </c>
      <c r="B147" s="57">
        <f t="shared" si="11"/>
        <v>41078</v>
      </c>
      <c r="C147" s="57">
        <f t="shared" si="10"/>
        <v>41084</v>
      </c>
      <c r="D147" s="28">
        <v>1.294</v>
      </c>
      <c r="E147" s="20">
        <v>14535</v>
      </c>
      <c r="F147" s="76">
        <v>1.536</v>
      </c>
    </row>
    <row r="148" spans="1:6" x14ac:dyDescent="0.25">
      <c r="A148" s="64">
        <v>26</v>
      </c>
      <c r="B148" s="65">
        <f t="shared" si="11"/>
        <v>41085</v>
      </c>
      <c r="C148" s="65">
        <f t="shared" si="10"/>
        <v>41091</v>
      </c>
      <c r="D148" s="31">
        <v>1.2929999999999999</v>
      </c>
      <c r="E148" s="24">
        <v>14485</v>
      </c>
      <c r="F148" s="76">
        <v>1.536</v>
      </c>
    </row>
    <row r="149" spans="1:6" x14ac:dyDescent="0.25">
      <c r="A149" s="64">
        <v>27</v>
      </c>
      <c r="B149" s="65">
        <v>41092</v>
      </c>
      <c r="C149" s="65">
        <f>B149+6</f>
        <v>41098</v>
      </c>
      <c r="D149" s="32">
        <v>1.3009999999999999</v>
      </c>
      <c r="E149" s="33">
        <v>15590</v>
      </c>
      <c r="F149" s="76">
        <v>1.544</v>
      </c>
    </row>
    <row r="150" spans="1:6" x14ac:dyDescent="0.25">
      <c r="A150" s="73">
        <v>28</v>
      </c>
      <c r="B150" s="55">
        <f>B149+7</f>
        <v>41099</v>
      </c>
      <c r="C150" s="55">
        <f t="shared" ref="C150:C174" si="12">B150+6</f>
        <v>41105</v>
      </c>
      <c r="D150" s="27">
        <v>1.282</v>
      </c>
      <c r="E150" s="26">
        <v>14575</v>
      </c>
      <c r="F150" s="76">
        <v>1.5209999999999999</v>
      </c>
    </row>
    <row r="151" spans="1:6" x14ac:dyDescent="0.25">
      <c r="A151" s="54">
        <v>29</v>
      </c>
      <c r="B151" s="57">
        <f>B150+7</f>
        <v>41106</v>
      </c>
      <c r="C151" s="57">
        <f t="shared" si="12"/>
        <v>41112</v>
      </c>
      <c r="D151" s="28">
        <v>1.2809999999999999</v>
      </c>
      <c r="E151" s="20">
        <v>16446</v>
      </c>
      <c r="F151" s="76">
        <v>1.524</v>
      </c>
    </row>
    <row r="152" spans="1:6" x14ac:dyDescent="0.25">
      <c r="A152" s="56">
        <v>30</v>
      </c>
      <c r="B152" s="57">
        <f t="shared" ref="B152:B174" si="13">B151+7</f>
        <v>41113</v>
      </c>
      <c r="C152" s="57">
        <f t="shared" si="12"/>
        <v>41119</v>
      </c>
      <c r="D152" s="28">
        <v>1.276</v>
      </c>
      <c r="E152" s="20">
        <v>13219</v>
      </c>
      <c r="F152" s="76">
        <v>1.524</v>
      </c>
    </row>
    <row r="153" spans="1:6" x14ac:dyDescent="0.25">
      <c r="A153" s="54">
        <v>31</v>
      </c>
      <c r="B153" s="57">
        <f t="shared" si="13"/>
        <v>41120</v>
      </c>
      <c r="C153" s="57">
        <f t="shared" si="12"/>
        <v>41126</v>
      </c>
      <c r="D153" s="28">
        <v>1.3560000000000001</v>
      </c>
      <c r="E153" s="20">
        <v>16017</v>
      </c>
      <c r="F153" s="76">
        <v>1.625</v>
      </c>
    </row>
    <row r="154" spans="1:6" x14ac:dyDescent="0.25">
      <c r="A154" s="56">
        <v>32</v>
      </c>
      <c r="B154" s="57">
        <f t="shared" si="13"/>
        <v>41127</v>
      </c>
      <c r="C154" s="57">
        <f t="shared" si="12"/>
        <v>41133</v>
      </c>
      <c r="D154" s="28">
        <v>1.3620000000000001</v>
      </c>
      <c r="E154" s="20">
        <v>14778</v>
      </c>
      <c r="F154" s="76">
        <v>1.627</v>
      </c>
    </row>
    <row r="155" spans="1:6" x14ac:dyDescent="0.25">
      <c r="A155" s="54">
        <v>33</v>
      </c>
      <c r="B155" s="57">
        <f t="shared" si="13"/>
        <v>41134</v>
      </c>
      <c r="C155" s="57">
        <f t="shared" si="12"/>
        <v>41140</v>
      </c>
      <c r="D155" s="28">
        <v>1.423</v>
      </c>
      <c r="E155" s="20">
        <v>16267</v>
      </c>
      <c r="F155" s="76">
        <v>1.696</v>
      </c>
    </row>
    <row r="156" spans="1:6" x14ac:dyDescent="0.25">
      <c r="A156" s="56">
        <v>34</v>
      </c>
      <c r="B156" s="57">
        <f t="shared" si="13"/>
        <v>41141</v>
      </c>
      <c r="C156" s="57">
        <f t="shared" si="12"/>
        <v>41147</v>
      </c>
      <c r="D156" s="28">
        <v>1.4610000000000001</v>
      </c>
      <c r="E156" s="19">
        <v>13855</v>
      </c>
      <c r="F156" s="76">
        <v>1.7410000000000001</v>
      </c>
    </row>
    <row r="157" spans="1:6" x14ac:dyDescent="0.25">
      <c r="A157" s="54">
        <v>35</v>
      </c>
      <c r="B157" s="57">
        <f t="shared" si="13"/>
        <v>41148</v>
      </c>
      <c r="C157" s="57">
        <f t="shared" si="12"/>
        <v>41154</v>
      </c>
      <c r="D157" s="28">
        <v>1.5109999999999999</v>
      </c>
      <c r="E157" s="20">
        <v>18073</v>
      </c>
      <c r="F157" s="76">
        <v>1.8160000000000001</v>
      </c>
    </row>
    <row r="158" spans="1:6" x14ac:dyDescent="0.25">
      <c r="A158" s="56">
        <v>36</v>
      </c>
      <c r="B158" s="57">
        <f t="shared" si="13"/>
        <v>41155</v>
      </c>
      <c r="C158" s="57">
        <f t="shared" si="12"/>
        <v>41161</v>
      </c>
      <c r="D158" s="28">
        <v>1.512</v>
      </c>
      <c r="E158" s="20">
        <v>17830</v>
      </c>
      <c r="F158" s="76">
        <v>1.81</v>
      </c>
    </row>
    <row r="159" spans="1:6" x14ac:dyDescent="0.25">
      <c r="A159" s="54">
        <v>37</v>
      </c>
      <c r="B159" s="57">
        <f t="shared" si="13"/>
        <v>41162</v>
      </c>
      <c r="C159" s="57">
        <f t="shared" si="12"/>
        <v>41168</v>
      </c>
      <c r="D159" s="28">
        <v>1.51</v>
      </c>
      <c r="E159" s="20">
        <v>19614</v>
      </c>
      <c r="F159" s="76">
        <v>1.8120000000000001</v>
      </c>
    </row>
    <row r="160" spans="1:6" x14ac:dyDescent="0.25">
      <c r="A160" s="56">
        <v>38</v>
      </c>
      <c r="B160" s="57">
        <f t="shared" si="13"/>
        <v>41169</v>
      </c>
      <c r="C160" s="57">
        <f t="shared" si="12"/>
        <v>41175</v>
      </c>
      <c r="D160" s="28">
        <v>1.51</v>
      </c>
      <c r="E160" s="20">
        <v>22106</v>
      </c>
      <c r="F160" s="76">
        <v>1.819</v>
      </c>
    </row>
    <row r="161" spans="1:7" x14ac:dyDescent="0.25">
      <c r="A161" s="54">
        <v>39</v>
      </c>
      <c r="B161" s="57">
        <f t="shared" si="13"/>
        <v>41176</v>
      </c>
      <c r="C161" s="57">
        <f t="shared" si="12"/>
        <v>41182</v>
      </c>
      <c r="D161" s="28">
        <v>1.53</v>
      </c>
      <c r="E161" s="20">
        <v>19353</v>
      </c>
      <c r="F161" s="76">
        <v>1.835</v>
      </c>
    </row>
    <row r="162" spans="1:7" x14ac:dyDescent="0.25">
      <c r="A162" s="56">
        <v>40</v>
      </c>
      <c r="B162" s="57">
        <f t="shared" si="13"/>
        <v>41183</v>
      </c>
      <c r="C162" s="57">
        <f t="shared" si="12"/>
        <v>41189</v>
      </c>
      <c r="D162" s="28">
        <v>1.5289999999999999</v>
      </c>
      <c r="E162" s="20">
        <v>19818</v>
      </c>
      <c r="F162" s="76">
        <v>1.8340000000000001</v>
      </c>
    </row>
    <row r="163" spans="1:7" x14ac:dyDescent="0.25">
      <c r="A163" s="54">
        <v>41</v>
      </c>
      <c r="B163" s="57">
        <f t="shared" si="13"/>
        <v>41190</v>
      </c>
      <c r="C163" s="57">
        <f t="shared" si="12"/>
        <v>41196</v>
      </c>
      <c r="D163" s="28">
        <v>1.5329999999999999</v>
      </c>
      <c r="E163" s="20">
        <v>18050</v>
      </c>
      <c r="F163" s="76">
        <v>1.835</v>
      </c>
    </row>
    <row r="164" spans="1:7" x14ac:dyDescent="0.25">
      <c r="A164" s="56">
        <v>42</v>
      </c>
      <c r="B164" s="57">
        <f t="shared" si="13"/>
        <v>41197</v>
      </c>
      <c r="C164" s="57">
        <f t="shared" si="12"/>
        <v>41203</v>
      </c>
      <c r="D164" s="28">
        <v>1.508</v>
      </c>
      <c r="E164" s="20">
        <v>18414</v>
      </c>
      <c r="F164" s="76">
        <v>1.8140000000000001</v>
      </c>
    </row>
    <row r="165" spans="1:7" x14ac:dyDescent="0.25">
      <c r="A165" s="54">
        <v>43</v>
      </c>
      <c r="B165" s="57">
        <f t="shared" si="13"/>
        <v>41204</v>
      </c>
      <c r="C165" s="57">
        <f t="shared" si="12"/>
        <v>41210</v>
      </c>
      <c r="D165" s="28">
        <v>1.4610000000000001</v>
      </c>
      <c r="E165" s="20">
        <v>20621</v>
      </c>
      <c r="F165" s="76">
        <v>1.756</v>
      </c>
    </row>
    <row r="166" spans="1:7" x14ac:dyDescent="0.25">
      <c r="A166" s="56">
        <v>44</v>
      </c>
      <c r="B166" s="57">
        <f t="shared" si="13"/>
        <v>41211</v>
      </c>
      <c r="C166" s="57">
        <f t="shared" si="12"/>
        <v>41217</v>
      </c>
      <c r="D166" s="28">
        <v>1.4179999999999999</v>
      </c>
      <c r="E166" s="20">
        <v>7523</v>
      </c>
      <c r="F166" s="76">
        <v>1.714</v>
      </c>
    </row>
    <row r="167" spans="1:7" x14ac:dyDescent="0.25">
      <c r="A167" s="54">
        <v>45</v>
      </c>
      <c r="B167" s="57">
        <f t="shared" si="13"/>
        <v>41218</v>
      </c>
      <c r="C167" s="57">
        <f t="shared" si="12"/>
        <v>41224</v>
      </c>
      <c r="D167" s="28">
        <v>1.4219999999999999</v>
      </c>
      <c r="E167" s="20">
        <v>20720</v>
      </c>
      <c r="F167" s="76">
        <v>1.694</v>
      </c>
    </row>
    <row r="168" spans="1:7" x14ac:dyDescent="0.25">
      <c r="A168" s="56">
        <v>46</v>
      </c>
      <c r="B168" s="57">
        <f t="shared" si="13"/>
        <v>41225</v>
      </c>
      <c r="C168" s="57">
        <f t="shared" si="12"/>
        <v>41231</v>
      </c>
      <c r="D168" s="28">
        <v>1.421</v>
      </c>
      <c r="E168" s="20">
        <v>22006</v>
      </c>
      <c r="F168" s="76">
        <v>1.6950000000000001</v>
      </c>
    </row>
    <row r="169" spans="1:7" x14ac:dyDescent="0.25">
      <c r="A169" s="54">
        <v>47</v>
      </c>
      <c r="B169" s="57">
        <f t="shared" si="13"/>
        <v>41232</v>
      </c>
      <c r="C169" s="57">
        <f t="shared" si="12"/>
        <v>41238</v>
      </c>
      <c r="D169" s="28">
        <v>1.415</v>
      </c>
      <c r="E169" s="20">
        <v>23725</v>
      </c>
      <c r="F169" s="76">
        <v>1.69</v>
      </c>
    </row>
    <row r="170" spans="1:7" x14ac:dyDescent="0.25">
      <c r="A170" s="56">
        <v>48</v>
      </c>
      <c r="B170" s="57">
        <f t="shared" si="13"/>
        <v>41239</v>
      </c>
      <c r="C170" s="57">
        <f t="shared" si="12"/>
        <v>41245</v>
      </c>
      <c r="D170" s="28">
        <v>1.3680000000000001</v>
      </c>
      <c r="E170" s="20">
        <v>20541</v>
      </c>
      <c r="F170" s="76">
        <v>1.651</v>
      </c>
    </row>
    <row r="171" spans="1:7" x14ac:dyDescent="0.25">
      <c r="A171" s="54">
        <v>49</v>
      </c>
      <c r="B171" s="57">
        <f t="shared" si="13"/>
        <v>41246</v>
      </c>
      <c r="C171" s="57">
        <f t="shared" si="12"/>
        <v>41252</v>
      </c>
      <c r="D171" s="29">
        <v>1.343</v>
      </c>
      <c r="E171" s="34">
        <v>23373</v>
      </c>
      <c r="F171" s="76">
        <v>1.613</v>
      </c>
    </row>
    <row r="172" spans="1:7" x14ac:dyDescent="0.25">
      <c r="A172" s="56">
        <v>50</v>
      </c>
      <c r="B172" s="57">
        <f t="shared" si="13"/>
        <v>41253</v>
      </c>
      <c r="C172" s="57">
        <f t="shared" si="12"/>
        <v>41259</v>
      </c>
      <c r="D172" s="35">
        <v>1.3440000000000001</v>
      </c>
      <c r="E172" s="36">
        <v>19717</v>
      </c>
      <c r="F172" s="76">
        <v>1.61</v>
      </c>
    </row>
    <row r="173" spans="1:7" x14ac:dyDescent="0.25">
      <c r="A173" s="54">
        <v>51</v>
      </c>
      <c r="B173" s="57">
        <f t="shared" si="13"/>
        <v>41260</v>
      </c>
      <c r="C173" s="57">
        <f t="shared" si="12"/>
        <v>41266</v>
      </c>
      <c r="D173" s="35">
        <v>1.3</v>
      </c>
      <c r="E173" s="36">
        <v>20448</v>
      </c>
      <c r="F173" s="76">
        <v>1.5609999999999999</v>
      </c>
    </row>
    <row r="174" spans="1:7" ht="15.75" thickBot="1" x14ac:dyDescent="0.3">
      <c r="A174" s="74">
        <v>52</v>
      </c>
      <c r="B174" s="75">
        <f t="shared" si="13"/>
        <v>41267</v>
      </c>
      <c r="C174" s="75">
        <f t="shared" si="12"/>
        <v>41273</v>
      </c>
      <c r="D174" s="37">
        <v>1.2969999999999999</v>
      </c>
      <c r="E174" s="38">
        <v>11209</v>
      </c>
      <c r="F174" s="77">
        <f>'[2]1996-2013'!$AH$1229</f>
        <v>1.5489999999999999</v>
      </c>
    </row>
    <row r="175" spans="1:7" ht="15.75" thickBot="1" x14ac:dyDescent="0.3">
      <c r="F175" s="16" t="s">
        <v>179</v>
      </c>
    </row>
    <row r="176" spans="1:7" ht="18.75" customHeight="1" thickTop="1" x14ac:dyDescent="0.25">
      <c r="A176" s="251">
        <v>2013</v>
      </c>
      <c r="B176" s="252"/>
      <c r="C176" s="253"/>
      <c r="D176" s="242" t="s">
        <v>178</v>
      </c>
      <c r="E176" s="243"/>
      <c r="F176" s="248" t="s">
        <v>177</v>
      </c>
      <c r="G176" s="4"/>
    </row>
    <row r="177" spans="1:7" x14ac:dyDescent="0.25">
      <c r="A177" s="44"/>
      <c r="B177" s="45"/>
      <c r="C177" s="254"/>
      <c r="D177" s="244"/>
      <c r="E177" s="245"/>
      <c r="F177" s="249"/>
      <c r="G177" s="4"/>
    </row>
    <row r="178" spans="1:7" x14ac:dyDescent="0.25">
      <c r="A178" s="44"/>
      <c r="B178" s="45"/>
      <c r="C178" s="45"/>
      <c r="D178" s="246"/>
      <c r="E178" s="247"/>
      <c r="F178" s="249"/>
    </row>
    <row r="179" spans="1:7" ht="15.75" thickBot="1" x14ac:dyDescent="0.3">
      <c r="A179" s="48" t="s">
        <v>2</v>
      </c>
      <c r="B179" s="71" t="s">
        <v>3</v>
      </c>
      <c r="C179" s="72" t="s">
        <v>4</v>
      </c>
      <c r="D179" s="39" t="s">
        <v>6</v>
      </c>
      <c r="E179" s="40" t="s">
        <v>7</v>
      </c>
      <c r="F179" s="250"/>
    </row>
    <row r="180" spans="1:7" ht="15.75" thickTop="1" x14ac:dyDescent="0.25">
      <c r="A180" s="54">
        <v>1</v>
      </c>
      <c r="B180" s="80">
        <v>41274</v>
      </c>
      <c r="C180" s="81">
        <f>B180+6</f>
        <v>41280</v>
      </c>
      <c r="D180" s="18">
        <v>1.286</v>
      </c>
      <c r="E180" s="19">
        <v>9045</v>
      </c>
      <c r="F180" s="7">
        <f>'[2]1996-2013'!AH1240</f>
        <v>1.5509999999999999</v>
      </c>
    </row>
    <row r="181" spans="1:7" x14ac:dyDescent="0.25">
      <c r="A181" s="56">
        <v>2</v>
      </c>
      <c r="B181" s="82">
        <f>B180+7</f>
        <v>41281</v>
      </c>
      <c r="C181" s="83">
        <f t="shared" ref="C181:C205" si="14">B181+6</f>
        <v>41287</v>
      </c>
      <c r="D181" s="18">
        <v>1.282</v>
      </c>
      <c r="E181" s="19">
        <v>16620</v>
      </c>
      <c r="F181" s="7">
        <v>1.54</v>
      </c>
    </row>
    <row r="182" spans="1:7" x14ac:dyDescent="0.25">
      <c r="A182" s="56">
        <v>3</v>
      </c>
      <c r="B182" s="82">
        <f>B181+7</f>
        <v>41288</v>
      </c>
      <c r="C182" s="83">
        <f t="shared" si="14"/>
        <v>41294</v>
      </c>
      <c r="D182" s="18">
        <v>1.264</v>
      </c>
      <c r="E182" s="19">
        <v>15719</v>
      </c>
      <c r="F182" s="7">
        <v>1.53</v>
      </c>
    </row>
    <row r="183" spans="1:7" x14ac:dyDescent="0.25">
      <c r="A183" s="56">
        <v>4</v>
      </c>
      <c r="B183" s="82">
        <f t="shared" ref="B183:B205" si="15">B182+7</f>
        <v>41295</v>
      </c>
      <c r="C183" s="83">
        <f t="shared" si="14"/>
        <v>41301</v>
      </c>
      <c r="D183" s="27">
        <v>1.2649999999999999</v>
      </c>
      <c r="E183" s="26">
        <v>19840</v>
      </c>
      <c r="F183" s="76">
        <v>1.5249999999999999</v>
      </c>
    </row>
    <row r="184" spans="1:7" x14ac:dyDescent="0.25">
      <c r="A184" s="56">
        <v>5</v>
      </c>
      <c r="B184" s="82">
        <f t="shared" si="15"/>
        <v>41302</v>
      </c>
      <c r="C184" s="83">
        <f t="shared" si="14"/>
        <v>41308</v>
      </c>
      <c r="D184" s="28">
        <v>1.2649999999999999</v>
      </c>
      <c r="E184" s="19">
        <v>19760</v>
      </c>
      <c r="F184" s="76">
        <v>1.52</v>
      </c>
    </row>
    <row r="185" spans="1:7" x14ac:dyDescent="0.25">
      <c r="A185" s="56">
        <v>6</v>
      </c>
      <c r="B185" s="82">
        <f t="shared" si="15"/>
        <v>41309</v>
      </c>
      <c r="C185" s="83">
        <f t="shared" si="14"/>
        <v>41315</v>
      </c>
      <c r="D185" s="28">
        <v>1.264</v>
      </c>
      <c r="E185" s="19">
        <v>14437</v>
      </c>
      <c r="F185" s="76">
        <v>1.524</v>
      </c>
    </row>
    <row r="186" spans="1:7" x14ac:dyDescent="0.25">
      <c r="A186" s="56">
        <v>7</v>
      </c>
      <c r="B186" s="82">
        <f t="shared" si="15"/>
        <v>41316</v>
      </c>
      <c r="C186" s="83">
        <f t="shared" si="14"/>
        <v>41322</v>
      </c>
      <c r="D186" s="28">
        <v>1.2849999999999999</v>
      </c>
      <c r="E186" s="19">
        <v>16348</v>
      </c>
      <c r="F186" s="76">
        <v>1.5429999999999999</v>
      </c>
    </row>
    <row r="187" spans="1:7" x14ac:dyDescent="0.25">
      <c r="A187" s="56">
        <v>8</v>
      </c>
      <c r="B187" s="82">
        <f t="shared" si="15"/>
        <v>41323</v>
      </c>
      <c r="C187" s="83">
        <f t="shared" si="14"/>
        <v>41329</v>
      </c>
      <c r="D187" s="28">
        <v>1.2949999999999999</v>
      </c>
      <c r="E187" s="20">
        <v>14946</v>
      </c>
      <c r="F187" s="76">
        <v>1.56</v>
      </c>
    </row>
    <row r="188" spans="1:7" x14ac:dyDescent="0.25">
      <c r="A188" s="56">
        <v>9</v>
      </c>
      <c r="B188" s="82">
        <f t="shared" si="15"/>
        <v>41330</v>
      </c>
      <c r="C188" s="83">
        <f t="shared" si="14"/>
        <v>41336</v>
      </c>
      <c r="D188" s="28">
        <v>1.294</v>
      </c>
      <c r="E188" s="20">
        <v>10023</v>
      </c>
      <c r="F188" s="76">
        <v>1.5529999999999999</v>
      </c>
    </row>
    <row r="189" spans="1:7" x14ac:dyDescent="0.25">
      <c r="A189" s="56">
        <v>10</v>
      </c>
      <c r="B189" s="82">
        <f t="shared" si="15"/>
        <v>41337</v>
      </c>
      <c r="C189" s="83">
        <f t="shared" si="14"/>
        <v>41343</v>
      </c>
      <c r="D189" s="28">
        <v>1.288</v>
      </c>
      <c r="E189" s="20">
        <v>11605</v>
      </c>
      <c r="F189" s="76">
        <v>1.546</v>
      </c>
    </row>
    <row r="190" spans="1:7" x14ac:dyDescent="0.25">
      <c r="A190" s="56">
        <v>11</v>
      </c>
      <c r="B190" s="82">
        <f t="shared" si="15"/>
        <v>41344</v>
      </c>
      <c r="C190" s="83">
        <f t="shared" si="14"/>
        <v>41350</v>
      </c>
      <c r="D190" s="28">
        <v>1.2909999999999999</v>
      </c>
      <c r="E190" s="20">
        <v>11604</v>
      </c>
      <c r="F190" s="76">
        <v>1.548</v>
      </c>
    </row>
    <row r="191" spans="1:7" x14ac:dyDescent="0.25">
      <c r="A191" s="56">
        <v>12</v>
      </c>
      <c r="B191" s="82">
        <f t="shared" si="15"/>
        <v>41351</v>
      </c>
      <c r="C191" s="83">
        <f t="shared" si="14"/>
        <v>41357</v>
      </c>
      <c r="D191" s="28">
        <v>1.2909999999999999</v>
      </c>
      <c r="E191" s="20">
        <v>11363</v>
      </c>
      <c r="F191" s="76">
        <v>1.548</v>
      </c>
    </row>
    <row r="192" spans="1:7" x14ac:dyDescent="0.25">
      <c r="A192" s="56">
        <v>13</v>
      </c>
      <c r="B192" s="82">
        <f t="shared" si="15"/>
        <v>41358</v>
      </c>
      <c r="C192" s="83">
        <f t="shared" si="14"/>
        <v>41364</v>
      </c>
      <c r="D192" s="28">
        <v>1.302</v>
      </c>
      <c r="E192" s="20">
        <v>10808</v>
      </c>
      <c r="F192" s="76">
        <v>1.5469999999999999</v>
      </c>
    </row>
    <row r="193" spans="1:6" x14ac:dyDescent="0.25">
      <c r="A193" s="56">
        <v>14</v>
      </c>
      <c r="B193" s="82">
        <f t="shared" si="15"/>
        <v>41365</v>
      </c>
      <c r="C193" s="83">
        <f t="shared" si="14"/>
        <v>41371</v>
      </c>
      <c r="D193" s="28">
        <v>1.3</v>
      </c>
      <c r="E193" s="20">
        <v>9540</v>
      </c>
      <c r="F193" s="76">
        <v>1.5589999999999999</v>
      </c>
    </row>
    <row r="194" spans="1:6" x14ac:dyDescent="0.25">
      <c r="A194" s="56">
        <v>15</v>
      </c>
      <c r="B194" s="82">
        <f t="shared" si="15"/>
        <v>41372</v>
      </c>
      <c r="C194" s="83">
        <f t="shared" si="14"/>
        <v>41378</v>
      </c>
      <c r="D194" s="28">
        <v>1.3089999999999999</v>
      </c>
      <c r="E194" s="20">
        <v>10213</v>
      </c>
      <c r="F194" s="76">
        <v>1.556</v>
      </c>
    </row>
    <row r="195" spans="1:6" x14ac:dyDescent="0.25">
      <c r="A195" s="56">
        <v>16</v>
      </c>
      <c r="B195" s="84">
        <f t="shared" si="15"/>
        <v>41379</v>
      </c>
      <c r="C195" s="85">
        <f t="shared" si="14"/>
        <v>41385</v>
      </c>
      <c r="D195" s="29">
        <v>1.32</v>
      </c>
      <c r="E195" s="20">
        <v>11742</v>
      </c>
      <c r="F195" s="91">
        <v>1.5680000000000001</v>
      </c>
    </row>
    <row r="196" spans="1:6" x14ac:dyDescent="0.25">
      <c r="A196" s="56">
        <v>17</v>
      </c>
      <c r="B196" s="82">
        <f t="shared" si="15"/>
        <v>41386</v>
      </c>
      <c r="C196" s="83">
        <f t="shared" si="14"/>
        <v>41392</v>
      </c>
      <c r="D196" s="18">
        <v>1.3120000000000001</v>
      </c>
      <c r="E196" s="20">
        <v>11500</v>
      </c>
      <c r="F196" s="76">
        <v>1.57</v>
      </c>
    </row>
    <row r="197" spans="1:6" x14ac:dyDescent="0.25">
      <c r="A197" s="56">
        <v>18</v>
      </c>
      <c r="B197" s="82">
        <f t="shared" si="15"/>
        <v>41393</v>
      </c>
      <c r="C197" s="83">
        <f t="shared" si="14"/>
        <v>41399</v>
      </c>
      <c r="D197" s="18">
        <v>1.2709999999999999</v>
      </c>
      <c r="E197" s="20">
        <v>11918</v>
      </c>
      <c r="F197" s="76">
        <v>1.5249999999999999</v>
      </c>
    </row>
    <row r="198" spans="1:6" x14ac:dyDescent="0.25">
      <c r="A198" s="56">
        <v>19</v>
      </c>
      <c r="B198" s="82">
        <f t="shared" si="15"/>
        <v>41400</v>
      </c>
      <c r="C198" s="83">
        <f t="shared" si="14"/>
        <v>41406</v>
      </c>
      <c r="D198" s="18">
        <v>1.232</v>
      </c>
      <c r="E198" s="20">
        <v>11393</v>
      </c>
      <c r="F198" s="76">
        <v>1.47</v>
      </c>
    </row>
    <row r="199" spans="1:6" x14ac:dyDescent="0.25">
      <c r="A199" s="56">
        <v>20</v>
      </c>
      <c r="B199" s="82">
        <f t="shared" si="15"/>
        <v>41407</v>
      </c>
      <c r="C199" s="83">
        <f t="shared" si="14"/>
        <v>41413</v>
      </c>
      <c r="D199" s="18">
        <v>1.234</v>
      </c>
      <c r="E199" s="20">
        <v>9928</v>
      </c>
      <c r="F199" s="76">
        <v>1.466</v>
      </c>
    </row>
    <row r="200" spans="1:6" x14ac:dyDescent="0.25">
      <c r="A200" s="56">
        <v>21</v>
      </c>
      <c r="B200" s="82">
        <f t="shared" si="15"/>
        <v>41414</v>
      </c>
      <c r="C200" s="83">
        <f t="shared" si="14"/>
        <v>41420</v>
      </c>
      <c r="D200" s="21">
        <v>1.2310000000000001</v>
      </c>
      <c r="E200" s="20">
        <v>9981</v>
      </c>
      <c r="F200" s="76">
        <v>1.4750000000000001</v>
      </c>
    </row>
    <row r="201" spans="1:6" x14ac:dyDescent="0.25">
      <c r="A201" s="56">
        <v>22</v>
      </c>
      <c r="B201" s="82">
        <f t="shared" si="15"/>
        <v>41421</v>
      </c>
      <c r="C201" s="83">
        <f t="shared" si="14"/>
        <v>41427</v>
      </c>
      <c r="D201" s="21">
        <v>1.2310000000000001</v>
      </c>
      <c r="E201" s="20">
        <v>11655</v>
      </c>
      <c r="F201" s="76">
        <v>1.466</v>
      </c>
    </row>
    <row r="202" spans="1:6" x14ac:dyDescent="0.25">
      <c r="A202" s="56">
        <v>23</v>
      </c>
      <c r="B202" s="82">
        <f t="shared" si="15"/>
        <v>41428</v>
      </c>
      <c r="C202" s="83">
        <f t="shared" si="14"/>
        <v>41434</v>
      </c>
      <c r="D202" s="30">
        <v>1.2390000000000001</v>
      </c>
      <c r="E202" s="20">
        <v>9443</v>
      </c>
      <c r="F202" s="76">
        <v>1.47</v>
      </c>
    </row>
    <row r="203" spans="1:6" x14ac:dyDescent="0.25">
      <c r="A203" s="56">
        <v>24</v>
      </c>
      <c r="B203" s="82">
        <f t="shared" si="15"/>
        <v>41435</v>
      </c>
      <c r="C203" s="83">
        <f t="shared" si="14"/>
        <v>41441</v>
      </c>
      <c r="D203" s="28">
        <v>1.2989999999999999</v>
      </c>
      <c r="E203" s="20">
        <v>9089</v>
      </c>
      <c r="F203" s="76">
        <v>1.554</v>
      </c>
    </row>
    <row r="204" spans="1:6" x14ac:dyDescent="0.25">
      <c r="A204" s="63">
        <v>25</v>
      </c>
      <c r="B204" s="82">
        <f t="shared" si="15"/>
        <v>41442</v>
      </c>
      <c r="C204" s="83">
        <f t="shared" si="14"/>
        <v>41448</v>
      </c>
      <c r="D204" s="28">
        <v>1.31</v>
      </c>
      <c r="E204" s="20">
        <v>10472</v>
      </c>
      <c r="F204" s="76">
        <v>1.5569999999999999</v>
      </c>
    </row>
    <row r="205" spans="1:6" ht="15.75" thickBot="1" x14ac:dyDescent="0.3">
      <c r="A205" s="64">
        <v>26</v>
      </c>
      <c r="B205" s="86">
        <f t="shared" si="15"/>
        <v>41449</v>
      </c>
      <c r="C205" s="87">
        <f t="shared" si="14"/>
        <v>41455</v>
      </c>
      <c r="D205" s="31">
        <v>1.3440000000000001</v>
      </c>
      <c r="E205" s="24">
        <v>6895</v>
      </c>
      <c r="F205" s="76">
        <v>1.5980000000000001</v>
      </c>
    </row>
    <row r="206" spans="1:6" ht="15.75" thickTop="1" x14ac:dyDescent="0.25">
      <c r="A206" s="64">
        <v>27</v>
      </c>
      <c r="B206" s="65">
        <v>41092</v>
      </c>
      <c r="C206" s="65">
        <f>B206+6</f>
        <v>41098</v>
      </c>
      <c r="D206" s="32">
        <v>1.341</v>
      </c>
      <c r="E206" s="33">
        <v>11769</v>
      </c>
      <c r="F206" s="76">
        <v>1.5960000000000001</v>
      </c>
    </row>
    <row r="207" spans="1:6" x14ac:dyDescent="0.25">
      <c r="A207" s="73">
        <v>28</v>
      </c>
      <c r="B207" s="55">
        <f>B206+7</f>
        <v>41099</v>
      </c>
      <c r="C207" s="55">
        <f t="shared" ref="C207:C231" si="16">B207+6</f>
        <v>41105</v>
      </c>
      <c r="D207" s="27">
        <v>1.3180000000000001</v>
      </c>
      <c r="E207" s="26">
        <v>10132</v>
      </c>
      <c r="F207" s="76">
        <v>1.5780000000000001</v>
      </c>
    </row>
    <row r="208" spans="1:6" x14ac:dyDescent="0.25">
      <c r="A208" s="54">
        <v>29</v>
      </c>
      <c r="B208" s="57">
        <f>B207+7</f>
        <v>41106</v>
      </c>
      <c r="C208" s="57">
        <f t="shared" si="16"/>
        <v>41112</v>
      </c>
      <c r="D208" s="28">
        <v>1.3720000000000001</v>
      </c>
      <c r="E208" s="20">
        <v>10523</v>
      </c>
      <c r="F208" s="96">
        <v>1.6379999999999999</v>
      </c>
    </row>
    <row r="209" spans="1:7" x14ac:dyDescent="0.25">
      <c r="A209" s="56">
        <v>30</v>
      </c>
      <c r="B209" s="57">
        <f t="shared" ref="B209:B231" si="17">B208+7</f>
        <v>41113</v>
      </c>
      <c r="C209" s="57">
        <f t="shared" si="16"/>
        <v>41119</v>
      </c>
      <c r="D209" s="28">
        <v>1.4219999999999999</v>
      </c>
      <c r="E209" s="95">
        <v>10201</v>
      </c>
      <c r="F209" s="97">
        <v>1.6950000000000001</v>
      </c>
    </row>
    <row r="210" spans="1:7" x14ac:dyDescent="0.25">
      <c r="A210" s="54">
        <v>31</v>
      </c>
      <c r="B210" s="57">
        <f t="shared" si="17"/>
        <v>41120</v>
      </c>
      <c r="C210" s="57">
        <f t="shared" si="16"/>
        <v>41126</v>
      </c>
      <c r="D210" s="28">
        <v>1.431</v>
      </c>
      <c r="E210" s="95">
        <v>8527</v>
      </c>
      <c r="F210" s="97">
        <v>1.7010000000000001</v>
      </c>
    </row>
    <row r="211" spans="1:7" x14ac:dyDescent="0.25">
      <c r="A211" s="56">
        <v>32</v>
      </c>
      <c r="B211" s="57">
        <f t="shared" si="17"/>
        <v>41127</v>
      </c>
      <c r="C211" s="57">
        <f t="shared" si="16"/>
        <v>41133</v>
      </c>
      <c r="D211" s="28">
        <v>1.4179999999999999</v>
      </c>
      <c r="E211" s="20">
        <v>8305</v>
      </c>
      <c r="F211" s="76">
        <v>1.694</v>
      </c>
    </row>
    <row r="212" spans="1:7" x14ac:dyDescent="0.25">
      <c r="A212" s="54">
        <v>33</v>
      </c>
      <c r="B212" s="57">
        <f t="shared" si="17"/>
        <v>41134</v>
      </c>
      <c r="C212" s="57">
        <f t="shared" si="16"/>
        <v>41140</v>
      </c>
      <c r="D212" s="28">
        <v>1.4430000000000001</v>
      </c>
      <c r="E212" s="20">
        <v>9728</v>
      </c>
      <c r="F212" s="76">
        <v>1.726</v>
      </c>
    </row>
    <row r="213" spans="1:7" x14ac:dyDescent="0.25">
      <c r="A213" s="56">
        <v>34</v>
      </c>
      <c r="B213" s="57">
        <f t="shared" si="17"/>
        <v>41141</v>
      </c>
      <c r="C213" s="57">
        <f t="shared" si="16"/>
        <v>41147</v>
      </c>
      <c r="D213" s="28">
        <v>1.476</v>
      </c>
      <c r="E213" s="19">
        <v>8858</v>
      </c>
      <c r="F213" s="76">
        <v>1.7749999999999999</v>
      </c>
    </row>
    <row r="214" spans="1:7" x14ac:dyDescent="0.25">
      <c r="A214" s="54">
        <v>35</v>
      </c>
      <c r="B214" s="57">
        <f t="shared" si="17"/>
        <v>41148</v>
      </c>
      <c r="C214" s="57">
        <f t="shared" si="16"/>
        <v>41154</v>
      </c>
      <c r="D214" s="28">
        <v>1.5249999999999999</v>
      </c>
      <c r="E214" s="20">
        <v>11033</v>
      </c>
      <c r="F214" s="76">
        <v>1.825</v>
      </c>
    </row>
    <row r="215" spans="1:7" x14ac:dyDescent="0.25">
      <c r="A215" s="56">
        <v>36</v>
      </c>
      <c r="B215" s="57">
        <f t="shared" si="17"/>
        <v>41155</v>
      </c>
      <c r="C215" s="57">
        <f t="shared" si="16"/>
        <v>41161</v>
      </c>
      <c r="D215" s="28">
        <v>1.5269999999999999</v>
      </c>
      <c r="E215" s="20">
        <v>7425</v>
      </c>
      <c r="F215" s="76">
        <v>1.8340000000000001</v>
      </c>
    </row>
    <row r="216" spans="1:7" x14ac:dyDescent="0.25">
      <c r="A216" s="54">
        <v>37</v>
      </c>
      <c r="B216" s="57">
        <f t="shared" si="17"/>
        <v>41162</v>
      </c>
      <c r="C216" s="57">
        <f t="shared" si="16"/>
        <v>41168</v>
      </c>
      <c r="D216" s="28">
        <v>1.46</v>
      </c>
      <c r="E216" s="20">
        <v>12318</v>
      </c>
      <c r="F216" s="76">
        <v>1.833</v>
      </c>
    </row>
    <row r="217" spans="1:7" x14ac:dyDescent="0.25">
      <c r="A217" s="56">
        <v>38</v>
      </c>
      <c r="B217" s="57">
        <f t="shared" si="17"/>
        <v>41169</v>
      </c>
      <c r="C217" s="57">
        <f t="shared" si="16"/>
        <v>41175</v>
      </c>
      <c r="D217" s="28">
        <v>1.423</v>
      </c>
      <c r="E217" s="20">
        <v>10182</v>
      </c>
      <c r="F217" s="76">
        <v>1.7170000000000001</v>
      </c>
    </row>
    <row r="218" spans="1:7" x14ac:dyDescent="0.25">
      <c r="A218" s="54">
        <v>39</v>
      </c>
      <c r="B218" s="57">
        <f t="shared" si="17"/>
        <v>41176</v>
      </c>
      <c r="C218" s="57">
        <f t="shared" si="16"/>
        <v>41182</v>
      </c>
      <c r="D218" s="28">
        <v>1.377</v>
      </c>
      <c r="E218" s="20">
        <v>12050</v>
      </c>
      <c r="F218" s="76">
        <v>1.65</v>
      </c>
    </row>
    <row r="219" spans="1:7" x14ac:dyDescent="0.25">
      <c r="A219" s="56">
        <v>40</v>
      </c>
      <c r="B219" s="57">
        <f t="shared" si="17"/>
        <v>41183</v>
      </c>
      <c r="C219" s="57">
        <f t="shared" si="16"/>
        <v>41189</v>
      </c>
      <c r="D219" s="28">
        <v>1.3918999999999999</v>
      </c>
      <c r="E219" s="20">
        <v>10603</v>
      </c>
      <c r="F219" s="76">
        <v>1.645</v>
      </c>
    </row>
    <row r="220" spans="1:7" x14ac:dyDescent="0.25">
      <c r="A220" s="54">
        <v>41</v>
      </c>
      <c r="B220" s="57">
        <f t="shared" si="17"/>
        <v>41190</v>
      </c>
      <c r="C220" s="57">
        <f t="shared" si="16"/>
        <v>41196</v>
      </c>
      <c r="D220" s="28">
        <v>1.3865000000000001</v>
      </c>
      <c r="E220" s="20">
        <v>11563</v>
      </c>
      <c r="F220" s="76">
        <v>1.649</v>
      </c>
    </row>
    <row r="221" spans="1:7" x14ac:dyDescent="0.25">
      <c r="A221" s="56">
        <v>42</v>
      </c>
      <c r="B221" s="57">
        <f t="shared" si="17"/>
        <v>41197</v>
      </c>
      <c r="C221" s="57">
        <f t="shared" si="16"/>
        <v>41203</v>
      </c>
      <c r="D221" s="98">
        <v>1.3857999999999999</v>
      </c>
      <c r="E221" s="20">
        <v>10316</v>
      </c>
      <c r="F221" s="76">
        <v>1.6479999999999999</v>
      </c>
    </row>
    <row r="222" spans="1:7" x14ac:dyDescent="0.25">
      <c r="A222" s="54">
        <v>43</v>
      </c>
      <c r="B222" s="57">
        <f t="shared" si="17"/>
        <v>41204</v>
      </c>
      <c r="C222" s="57">
        <f t="shared" si="16"/>
        <v>41210</v>
      </c>
      <c r="D222" s="98">
        <v>1.3864000000000001</v>
      </c>
      <c r="E222" s="20">
        <v>11938</v>
      </c>
      <c r="F222" s="76">
        <v>1.651</v>
      </c>
    </row>
    <row r="223" spans="1:7" x14ac:dyDescent="0.25">
      <c r="A223" s="56">
        <v>44</v>
      </c>
      <c r="B223" s="57">
        <f t="shared" si="17"/>
        <v>41211</v>
      </c>
      <c r="C223" s="57">
        <f t="shared" si="16"/>
        <v>41217</v>
      </c>
      <c r="D223" s="28">
        <v>1.331</v>
      </c>
      <c r="E223" s="20">
        <v>11143</v>
      </c>
      <c r="F223" s="76">
        <v>1.605</v>
      </c>
    </row>
    <row r="224" spans="1:7" x14ac:dyDescent="0.25">
      <c r="A224" s="54">
        <v>45</v>
      </c>
      <c r="B224" s="57">
        <f t="shared" si="17"/>
        <v>41218</v>
      </c>
      <c r="C224" s="57">
        <f t="shared" si="16"/>
        <v>41224</v>
      </c>
      <c r="D224" s="28"/>
      <c r="E224" s="20"/>
      <c r="F224" s="76">
        <v>1.5449999999999999</v>
      </c>
      <c r="G224" s="2" t="s">
        <v>234</v>
      </c>
    </row>
    <row r="225" spans="1:7" x14ac:dyDescent="0.25">
      <c r="A225" s="56">
        <v>46</v>
      </c>
      <c r="B225" s="57">
        <f t="shared" si="17"/>
        <v>41225</v>
      </c>
      <c r="C225" s="57">
        <f t="shared" si="16"/>
        <v>41231</v>
      </c>
      <c r="D225" s="28">
        <v>1.3069999999999999</v>
      </c>
      <c r="E225" s="20">
        <v>11733</v>
      </c>
      <c r="F225" s="76">
        <v>1.5469999999999999</v>
      </c>
    </row>
    <row r="226" spans="1:7" x14ac:dyDescent="0.25">
      <c r="A226" s="54">
        <v>47</v>
      </c>
      <c r="B226" s="57">
        <f t="shared" si="17"/>
        <v>41232</v>
      </c>
      <c r="C226" s="57">
        <f t="shared" si="16"/>
        <v>41238</v>
      </c>
      <c r="D226" s="28">
        <v>1.288</v>
      </c>
      <c r="E226" s="20">
        <v>10902</v>
      </c>
      <c r="F226" s="76">
        <v>1.5309999999999999</v>
      </c>
    </row>
    <row r="227" spans="1:7" x14ac:dyDescent="0.25">
      <c r="A227" s="56">
        <v>48</v>
      </c>
      <c r="B227" s="57">
        <f t="shared" si="17"/>
        <v>41239</v>
      </c>
      <c r="C227" s="57">
        <f t="shared" si="16"/>
        <v>41245</v>
      </c>
      <c r="D227" s="28">
        <v>1.2869999999999999</v>
      </c>
      <c r="E227" s="20">
        <v>13659</v>
      </c>
      <c r="F227" s="76">
        <v>1.536</v>
      </c>
    </row>
    <row r="228" spans="1:7" x14ac:dyDescent="0.25">
      <c r="A228" s="54">
        <v>49</v>
      </c>
      <c r="B228" s="57">
        <f t="shared" si="17"/>
        <v>41246</v>
      </c>
      <c r="C228" s="57">
        <f t="shared" si="16"/>
        <v>41252</v>
      </c>
      <c r="D228" s="29">
        <v>1.3360000000000001</v>
      </c>
      <c r="E228" s="34">
        <v>10992</v>
      </c>
      <c r="F228" s="76">
        <v>1.581</v>
      </c>
    </row>
    <row r="229" spans="1:7" x14ac:dyDescent="0.25">
      <c r="A229" s="56">
        <v>50</v>
      </c>
      <c r="B229" s="57">
        <f t="shared" si="17"/>
        <v>41253</v>
      </c>
      <c r="C229" s="57">
        <f t="shared" si="16"/>
        <v>41259</v>
      </c>
      <c r="D229" s="99">
        <v>1.276</v>
      </c>
      <c r="E229" s="100">
        <v>9358</v>
      </c>
      <c r="F229" s="76">
        <v>1.532</v>
      </c>
    </row>
    <row r="230" spans="1:7" x14ac:dyDescent="0.25">
      <c r="A230" s="54">
        <v>51</v>
      </c>
      <c r="B230" s="57">
        <f t="shared" si="17"/>
        <v>41260</v>
      </c>
      <c r="C230" s="57">
        <f t="shared" si="16"/>
        <v>41266</v>
      </c>
      <c r="D230" s="99">
        <v>1.228</v>
      </c>
      <c r="E230" s="100">
        <v>12187</v>
      </c>
      <c r="F230" s="76">
        <v>1.4750000000000001</v>
      </c>
    </row>
    <row r="231" spans="1:7" ht="15.75" thickBot="1" x14ac:dyDescent="0.3">
      <c r="A231" s="74">
        <v>52</v>
      </c>
      <c r="B231" s="75">
        <f t="shared" si="17"/>
        <v>41267</v>
      </c>
      <c r="C231" s="75">
        <f t="shared" si="16"/>
        <v>41273</v>
      </c>
      <c r="D231" s="101">
        <v>1.167</v>
      </c>
      <c r="E231" s="102">
        <v>5923</v>
      </c>
      <c r="F231" s="77">
        <v>1.427</v>
      </c>
    </row>
    <row r="232" spans="1:7" ht="15.75" thickBot="1" x14ac:dyDescent="0.3"/>
    <row r="233" spans="1:7" ht="18.75" thickTop="1" x14ac:dyDescent="0.25">
      <c r="A233" s="251">
        <v>2014</v>
      </c>
      <c r="B233" s="252"/>
      <c r="C233" s="253"/>
      <c r="D233" s="242" t="s">
        <v>178</v>
      </c>
      <c r="E233" s="243"/>
      <c r="F233" s="248" t="s">
        <v>177</v>
      </c>
    </row>
    <row r="234" spans="1:7" x14ac:dyDescent="0.25">
      <c r="A234" s="44"/>
      <c r="B234" s="45"/>
      <c r="C234" s="254"/>
      <c r="D234" s="244"/>
      <c r="E234" s="245"/>
      <c r="F234" s="249"/>
    </row>
    <row r="235" spans="1:7" x14ac:dyDescent="0.25">
      <c r="A235" s="44"/>
      <c r="B235" s="45"/>
      <c r="C235" s="45"/>
      <c r="D235" s="246"/>
      <c r="E235" s="247"/>
      <c r="F235" s="249"/>
    </row>
    <row r="236" spans="1:7" ht="15.75" thickBot="1" x14ac:dyDescent="0.3">
      <c r="A236" s="48" t="s">
        <v>2</v>
      </c>
      <c r="B236" s="71" t="s">
        <v>3</v>
      </c>
      <c r="C236" s="72" t="s">
        <v>4</v>
      </c>
      <c r="D236" s="39" t="s">
        <v>6</v>
      </c>
      <c r="E236" s="40" t="s">
        <v>7</v>
      </c>
      <c r="F236" s="250"/>
    </row>
    <row r="237" spans="1:7" ht="15.75" thickTop="1" x14ac:dyDescent="0.25">
      <c r="A237" s="54">
        <v>1</v>
      </c>
      <c r="B237" s="80">
        <v>41638</v>
      </c>
      <c r="C237" s="81">
        <f>B237+6</f>
        <v>41644</v>
      </c>
      <c r="D237" s="18"/>
      <c r="E237" s="19"/>
      <c r="F237" s="76">
        <v>1.4059999999999999</v>
      </c>
      <c r="G237" s="2" t="s">
        <v>287</v>
      </c>
    </row>
    <row r="238" spans="1:7" x14ac:dyDescent="0.25">
      <c r="A238" s="56">
        <v>2</v>
      </c>
      <c r="B238" s="82">
        <f>B237+7</f>
        <v>41645</v>
      </c>
      <c r="C238" s="83">
        <f t="shared" ref="C238:C262" si="18">B238+6</f>
        <v>41651</v>
      </c>
      <c r="D238" s="18">
        <v>1.167</v>
      </c>
      <c r="E238" s="19">
        <v>8375</v>
      </c>
      <c r="F238" s="76">
        <f>+'[3]1996-2014'!$AH$1312</f>
        <v>1.407</v>
      </c>
    </row>
    <row r="239" spans="1:7" x14ac:dyDescent="0.25">
      <c r="A239" s="56">
        <v>3</v>
      </c>
      <c r="B239" s="82">
        <f>B238+7</f>
        <v>41652</v>
      </c>
      <c r="C239" s="83">
        <f t="shared" si="18"/>
        <v>41658</v>
      </c>
      <c r="D239" s="18">
        <v>1.1879999999999999</v>
      </c>
      <c r="E239" s="19">
        <v>10577</v>
      </c>
      <c r="F239" s="76">
        <v>1.4139999999999999</v>
      </c>
    </row>
    <row r="240" spans="1:7" x14ac:dyDescent="0.25">
      <c r="A240" s="56">
        <v>4</v>
      </c>
      <c r="B240" s="82">
        <f t="shared" ref="B240:B288" si="19">B239+7</f>
        <v>41659</v>
      </c>
      <c r="C240" s="83">
        <f t="shared" si="18"/>
        <v>41665</v>
      </c>
      <c r="D240" s="27">
        <v>1.21</v>
      </c>
      <c r="E240" s="107">
        <v>8466</v>
      </c>
      <c r="F240" s="76">
        <v>1.4450000000000001</v>
      </c>
    </row>
    <row r="241" spans="1:6" x14ac:dyDescent="0.25">
      <c r="A241" s="56">
        <v>5</v>
      </c>
      <c r="B241" s="82">
        <f t="shared" si="19"/>
        <v>41666</v>
      </c>
      <c r="C241" s="83">
        <f t="shared" si="18"/>
        <v>41672</v>
      </c>
      <c r="D241" s="28">
        <v>1.25</v>
      </c>
      <c r="E241" s="108">
        <v>10550</v>
      </c>
      <c r="F241" s="76">
        <v>1.49</v>
      </c>
    </row>
    <row r="242" spans="1:6" x14ac:dyDescent="0.25">
      <c r="A242" s="56">
        <v>6</v>
      </c>
      <c r="B242" s="82">
        <f t="shared" si="19"/>
        <v>41673</v>
      </c>
      <c r="C242" s="83">
        <f t="shared" si="18"/>
        <v>41679</v>
      </c>
      <c r="D242" s="28">
        <v>1.2150000000000001</v>
      </c>
      <c r="E242" s="108">
        <v>9893</v>
      </c>
      <c r="F242" s="109">
        <v>1.4510000000000001</v>
      </c>
    </row>
    <row r="243" spans="1:6" x14ac:dyDescent="0.25">
      <c r="A243" s="56">
        <v>7</v>
      </c>
      <c r="B243" s="82">
        <f t="shared" si="19"/>
        <v>41680</v>
      </c>
      <c r="C243" s="83">
        <f t="shared" si="18"/>
        <v>41686</v>
      </c>
      <c r="D243" s="28">
        <v>1.2150000000000001</v>
      </c>
      <c r="E243" s="108">
        <v>11090</v>
      </c>
      <c r="F243" s="76">
        <v>1.4219999999999999</v>
      </c>
    </row>
    <row r="244" spans="1:6" x14ac:dyDescent="0.25">
      <c r="A244" s="56">
        <v>8</v>
      </c>
      <c r="B244" s="82">
        <f t="shared" si="19"/>
        <v>41687</v>
      </c>
      <c r="C244" s="83">
        <f t="shared" si="18"/>
        <v>41693</v>
      </c>
      <c r="D244" s="28">
        <v>1.1779999999999999</v>
      </c>
      <c r="E244" s="95">
        <v>9170</v>
      </c>
      <c r="F244" s="109">
        <v>1.403</v>
      </c>
    </row>
    <row r="245" spans="1:6" x14ac:dyDescent="0.25">
      <c r="A245" s="56">
        <v>9</v>
      </c>
      <c r="B245" s="82">
        <f t="shared" si="19"/>
        <v>41694</v>
      </c>
      <c r="C245" s="83">
        <f t="shared" si="18"/>
        <v>41700</v>
      </c>
      <c r="D245" s="28">
        <v>1.149</v>
      </c>
      <c r="E245" s="95">
        <v>9475</v>
      </c>
      <c r="F245" s="76">
        <v>1.377</v>
      </c>
    </row>
    <row r="246" spans="1:6" x14ac:dyDescent="0.25">
      <c r="A246" s="56">
        <v>10</v>
      </c>
      <c r="B246" s="82">
        <f t="shared" si="19"/>
        <v>41701</v>
      </c>
      <c r="C246" s="83">
        <f t="shared" si="18"/>
        <v>41707</v>
      </c>
      <c r="D246" s="28">
        <v>1.1299999999999999</v>
      </c>
      <c r="E246" s="95">
        <v>9775</v>
      </c>
      <c r="F246" s="76">
        <v>1.351</v>
      </c>
    </row>
    <row r="247" spans="1:6" x14ac:dyDescent="0.25">
      <c r="A247" s="56">
        <v>11</v>
      </c>
      <c r="B247" s="82">
        <f t="shared" si="19"/>
        <v>41708</v>
      </c>
      <c r="C247" s="83">
        <f t="shared" si="18"/>
        <v>41714</v>
      </c>
      <c r="D247" s="28">
        <v>1.1479999999999999</v>
      </c>
      <c r="E247" s="95">
        <v>10093</v>
      </c>
      <c r="F247" s="76">
        <v>1.375</v>
      </c>
    </row>
    <row r="248" spans="1:6" x14ac:dyDescent="0.25">
      <c r="A248" s="56">
        <v>12</v>
      </c>
      <c r="B248" s="82">
        <f t="shared" si="19"/>
        <v>41715</v>
      </c>
      <c r="C248" s="83">
        <f t="shared" si="18"/>
        <v>41721</v>
      </c>
      <c r="D248" s="28">
        <v>1.26</v>
      </c>
      <c r="E248" s="95">
        <v>8331</v>
      </c>
      <c r="F248" s="76">
        <v>1.496</v>
      </c>
    </row>
    <row r="249" spans="1:6" x14ac:dyDescent="0.25">
      <c r="A249" s="56">
        <v>13</v>
      </c>
      <c r="B249" s="82">
        <f t="shared" si="19"/>
        <v>41722</v>
      </c>
      <c r="C249" s="83">
        <f t="shared" si="18"/>
        <v>41728</v>
      </c>
      <c r="D249" s="28">
        <v>1.2210000000000001</v>
      </c>
      <c r="E249" s="95">
        <v>10602</v>
      </c>
      <c r="F249" s="76">
        <v>1.46</v>
      </c>
    </row>
    <row r="250" spans="1:6" x14ac:dyDescent="0.25">
      <c r="A250" s="56">
        <v>14</v>
      </c>
      <c r="B250" s="82">
        <f t="shared" si="19"/>
        <v>41729</v>
      </c>
      <c r="C250" s="83">
        <f t="shared" si="18"/>
        <v>41735</v>
      </c>
      <c r="D250" s="28">
        <v>1.1160000000000001</v>
      </c>
      <c r="E250" s="95">
        <v>7922</v>
      </c>
      <c r="F250" s="110">
        <v>1.46</v>
      </c>
    </row>
    <row r="251" spans="1:6" x14ac:dyDescent="0.25">
      <c r="A251" s="56">
        <v>15</v>
      </c>
      <c r="B251" s="82">
        <f t="shared" si="19"/>
        <v>41736</v>
      </c>
      <c r="C251" s="83">
        <f t="shared" si="18"/>
        <v>41742</v>
      </c>
      <c r="D251" s="28">
        <v>1.2749999999999999</v>
      </c>
      <c r="E251" s="95">
        <v>8846</v>
      </c>
      <c r="F251" s="76">
        <v>1.5209999999999999</v>
      </c>
    </row>
    <row r="252" spans="1:6" x14ac:dyDescent="0.25">
      <c r="A252" s="56">
        <v>16</v>
      </c>
      <c r="B252" s="84">
        <f t="shared" si="19"/>
        <v>41743</v>
      </c>
      <c r="C252" s="85">
        <f t="shared" si="18"/>
        <v>41749</v>
      </c>
      <c r="D252" s="29">
        <v>1.288</v>
      </c>
      <c r="E252" s="95">
        <v>9275</v>
      </c>
      <c r="F252" s="76">
        <v>1.53</v>
      </c>
    </row>
    <row r="253" spans="1:6" x14ac:dyDescent="0.25">
      <c r="A253" s="56">
        <v>17</v>
      </c>
      <c r="B253" s="82">
        <f t="shared" si="19"/>
        <v>41750</v>
      </c>
      <c r="C253" s="83">
        <f t="shared" si="18"/>
        <v>41756</v>
      </c>
      <c r="D253" s="18">
        <v>1.254</v>
      </c>
      <c r="E253" s="95">
        <v>8577</v>
      </c>
      <c r="F253" s="111">
        <v>1.494</v>
      </c>
    </row>
    <row r="254" spans="1:6" x14ac:dyDescent="0.25">
      <c r="A254" s="56">
        <v>18</v>
      </c>
      <c r="B254" s="82">
        <f t="shared" si="19"/>
        <v>41757</v>
      </c>
      <c r="C254" s="83">
        <f t="shared" si="18"/>
        <v>41763</v>
      </c>
      <c r="D254" s="18">
        <v>1.2629999999999999</v>
      </c>
      <c r="E254" s="20">
        <v>9466</v>
      </c>
      <c r="F254" s="76">
        <v>1.5029999999999999</v>
      </c>
    </row>
    <row r="255" spans="1:6" x14ac:dyDescent="0.25">
      <c r="A255" s="56">
        <v>19</v>
      </c>
      <c r="B255" s="82">
        <f t="shared" si="19"/>
        <v>41764</v>
      </c>
      <c r="C255" s="83">
        <f t="shared" si="18"/>
        <v>41770</v>
      </c>
      <c r="D255" s="18">
        <v>1.276</v>
      </c>
      <c r="E255" s="20">
        <v>9498</v>
      </c>
      <c r="F255" s="76">
        <v>1.5169999999999999</v>
      </c>
    </row>
    <row r="256" spans="1:6" x14ac:dyDescent="0.25">
      <c r="A256" s="56">
        <v>20</v>
      </c>
      <c r="B256" s="82">
        <f t="shared" si="19"/>
        <v>41771</v>
      </c>
      <c r="C256" s="83">
        <f t="shared" si="18"/>
        <v>41777</v>
      </c>
      <c r="D256" s="18">
        <v>1.276</v>
      </c>
      <c r="E256" s="20">
        <v>7940</v>
      </c>
      <c r="F256" s="76">
        <v>1.5109999999999999</v>
      </c>
    </row>
    <row r="257" spans="1:6" x14ac:dyDescent="0.25">
      <c r="A257" s="56">
        <v>21</v>
      </c>
      <c r="B257" s="82">
        <f t="shared" si="19"/>
        <v>41778</v>
      </c>
      <c r="C257" s="83">
        <f t="shared" si="18"/>
        <v>41784</v>
      </c>
      <c r="D257" s="21">
        <v>1.2789999999999999</v>
      </c>
      <c r="E257" s="20">
        <v>9093</v>
      </c>
      <c r="F257" s="76">
        <v>1.5115978643278332</v>
      </c>
    </row>
    <row r="258" spans="1:6" x14ac:dyDescent="0.25">
      <c r="A258" s="56">
        <v>22</v>
      </c>
      <c r="B258" s="82">
        <f t="shared" si="19"/>
        <v>41785</v>
      </c>
      <c r="C258" s="83">
        <f t="shared" si="18"/>
        <v>41791</v>
      </c>
      <c r="D258" s="21">
        <v>1.34</v>
      </c>
      <c r="E258" s="20">
        <v>7807</v>
      </c>
      <c r="F258" s="76">
        <v>1.5922091769674949</v>
      </c>
    </row>
    <row r="259" spans="1:6" x14ac:dyDescent="0.25">
      <c r="A259" s="56">
        <v>23</v>
      </c>
      <c r="B259" s="82">
        <f t="shared" si="19"/>
        <v>41792</v>
      </c>
      <c r="C259" s="83">
        <f t="shared" si="18"/>
        <v>41798</v>
      </c>
      <c r="D259" s="30">
        <v>1.347</v>
      </c>
      <c r="E259" s="20">
        <v>8751</v>
      </c>
      <c r="F259" s="76">
        <v>1.6018143800440205</v>
      </c>
    </row>
    <row r="260" spans="1:6" x14ac:dyDescent="0.25">
      <c r="A260" s="56">
        <v>24</v>
      </c>
      <c r="B260" s="82">
        <f t="shared" si="19"/>
        <v>41799</v>
      </c>
      <c r="C260" s="83">
        <f t="shared" si="18"/>
        <v>41805</v>
      </c>
      <c r="D260" s="28">
        <v>1.365</v>
      </c>
      <c r="E260" s="20">
        <v>8458</v>
      </c>
      <c r="F260" s="76">
        <v>1.6232881867519147</v>
      </c>
    </row>
    <row r="261" spans="1:6" x14ac:dyDescent="0.25">
      <c r="A261" s="63">
        <v>25</v>
      </c>
      <c r="B261" s="82">
        <f t="shared" si="19"/>
        <v>41806</v>
      </c>
      <c r="C261" s="83">
        <f t="shared" si="18"/>
        <v>41812</v>
      </c>
      <c r="D261" s="28">
        <v>1.37</v>
      </c>
      <c r="E261" s="20">
        <v>9645</v>
      </c>
      <c r="F261" s="76">
        <v>1.629954218851686</v>
      </c>
    </row>
    <row r="262" spans="1:6" ht="15.75" thickBot="1" x14ac:dyDescent="0.3">
      <c r="A262" s="64">
        <v>26</v>
      </c>
      <c r="B262" s="86">
        <f t="shared" si="19"/>
        <v>41813</v>
      </c>
      <c r="C262" s="87">
        <f t="shared" si="18"/>
        <v>41819</v>
      </c>
      <c r="D262" s="31">
        <v>1.387</v>
      </c>
      <c r="E262" s="24">
        <v>8743</v>
      </c>
      <c r="F262" s="76">
        <v>1.6575142989102623</v>
      </c>
    </row>
    <row r="263" spans="1:6" ht="15.75" thickTop="1" x14ac:dyDescent="0.25">
      <c r="A263" s="64">
        <v>27</v>
      </c>
      <c r="B263" s="80">
        <f t="shared" si="19"/>
        <v>41820</v>
      </c>
      <c r="C263" s="103">
        <f t="shared" ref="C263:C288" si="20">B263+6</f>
        <v>41826</v>
      </c>
      <c r="D263" s="32">
        <v>1.419</v>
      </c>
      <c r="E263" s="33">
        <v>10093</v>
      </c>
      <c r="F263" s="76">
        <v>1.6906585484528489</v>
      </c>
    </row>
    <row r="264" spans="1:6" x14ac:dyDescent="0.25">
      <c r="A264" s="73">
        <v>28</v>
      </c>
      <c r="B264" s="82">
        <f t="shared" si="19"/>
        <v>41827</v>
      </c>
      <c r="C264" s="104">
        <f t="shared" si="20"/>
        <v>41833</v>
      </c>
      <c r="D264" s="27">
        <v>1.39</v>
      </c>
      <c r="E264" s="26">
        <v>9240</v>
      </c>
      <c r="F264" s="76">
        <v>1.6557114208467858</v>
      </c>
    </row>
    <row r="265" spans="1:6" x14ac:dyDescent="0.25">
      <c r="A265" s="54">
        <v>29</v>
      </c>
      <c r="B265" s="82">
        <f t="shared" si="19"/>
        <v>41834</v>
      </c>
      <c r="C265" s="104">
        <f t="shared" si="20"/>
        <v>41840</v>
      </c>
      <c r="D265" s="28">
        <v>1.329</v>
      </c>
      <c r="E265" s="20">
        <v>9419</v>
      </c>
      <c r="F265" s="96">
        <v>1.5902850761504173</v>
      </c>
    </row>
    <row r="266" spans="1:6" x14ac:dyDescent="0.25">
      <c r="A266" s="56">
        <v>30</v>
      </c>
      <c r="B266" s="82">
        <f t="shared" si="19"/>
        <v>41841</v>
      </c>
      <c r="C266" s="104">
        <f t="shared" si="20"/>
        <v>41847</v>
      </c>
      <c r="D266" s="28">
        <v>1.2629999999999999</v>
      </c>
      <c r="E266" s="95">
        <v>7062</v>
      </c>
      <c r="F266" s="97">
        <v>1.4930913347704706</v>
      </c>
    </row>
    <row r="267" spans="1:6" x14ac:dyDescent="0.25">
      <c r="A267" s="54">
        <v>31</v>
      </c>
      <c r="B267" s="82">
        <f t="shared" si="19"/>
        <v>41848</v>
      </c>
      <c r="C267" s="104">
        <f t="shared" si="20"/>
        <v>41854</v>
      </c>
      <c r="D267" s="28">
        <v>1.276</v>
      </c>
      <c r="E267" s="95">
        <v>6720</v>
      </c>
      <c r="F267" s="97">
        <v>1.5163519604646485</v>
      </c>
    </row>
    <row r="268" spans="1:6" x14ac:dyDescent="0.25">
      <c r="A268" s="56">
        <v>32</v>
      </c>
      <c r="B268" s="82">
        <f t="shared" si="19"/>
        <v>41855</v>
      </c>
      <c r="C268" s="104">
        <f t="shared" si="20"/>
        <v>41861</v>
      </c>
      <c r="D268" s="28">
        <v>1.306</v>
      </c>
      <c r="E268" s="20">
        <v>9600</v>
      </c>
      <c r="F268" s="76">
        <v>1.5370941024517917</v>
      </c>
    </row>
    <row r="269" spans="1:6" x14ac:dyDescent="0.25">
      <c r="A269" s="54">
        <v>33</v>
      </c>
      <c r="B269" s="82">
        <f t="shared" si="19"/>
        <v>41862</v>
      </c>
      <c r="C269" s="104">
        <f t="shared" si="20"/>
        <v>41868</v>
      </c>
      <c r="D269" s="28">
        <v>1.3009999999999999</v>
      </c>
      <c r="E269" s="20">
        <v>9057</v>
      </c>
      <c r="F269" s="76">
        <v>1.5451886523710585</v>
      </c>
    </row>
    <row r="270" spans="1:6" x14ac:dyDescent="0.25">
      <c r="A270" s="56">
        <v>34</v>
      </c>
      <c r="B270" s="82">
        <f t="shared" si="19"/>
        <v>41869</v>
      </c>
      <c r="C270" s="104">
        <f t="shared" si="20"/>
        <v>41875</v>
      </c>
      <c r="D270" s="28">
        <v>1.2989999999999999</v>
      </c>
      <c r="E270" s="19">
        <v>8078</v>
      </c>
      <c r="F270" s="76">
        <v>1.5340866124862524</v>
      </c>
    </row>
    <row r="271" spans="1:6" x14ac:dyDescent="0.25">
      <c r="A271" s="54">
        <v>35</v>
      </c>
      <c r="B271" s="82">
        <f t="shared" si="19"/>
        <v>41876</v>
      </c>
      <c r="C271" s="104">
        <f t="shared" si="20"/>
        <v>41882</v>
      </c>
      <c r="D271" s="28">
        <v>1.29</v>
      </c>
      <c r="E271" s="20">
        <v>8498</v>
      </c>
      <c r="F271" s="76">
        <v>1.5317994224076223</v>
      </c>
    </row>
    <row r="272" spans="1:6" x14ac:dyDescent="0.25">
      <c r="A272" s="56">
        <v>36</v>
      </c>
      <c r="B272" s="82">
        <f t="shared" si="19"/>
        <v>41883</v>
      </c>
      <c r="C272" s="104">
        <f t="shared" si="20"/>
        <v>41889</v>
      </c>
      <c r="D272" s="28">
        <v>1.302</v>
      </c>
      <c r="E272" s="20">
        <v>8872</v>
      </c>
      <c r="F272" s="76">
        <v>1.5352072735976217</v>
      </c>
    </row>
    <row r="273" spans="1:6" x14ac:dyDescent="0.25">
      <c r="A273" s="54">
        <v>37</v>
      </c>
      <c r="B273" s="82">
        <f t="shared" si="19"/>
        <v>41890</v>
      </c>
      <c r="C273" s="104">
        <f t="shared" si="20"/>
        <v>41896</v>
      </c>
      <c r="D273" s="28">
        <v>1.29</v>
      </c>
      <c r="E273" s="20">
        <v>9543</v>
      </c>
      <c r="F273" s="76">
        <v>1.5240170279395215</v>
      </c>
    </row>
    <row r="274" spans="1:6" x14ac:dyDescent="0.25">
      <c r="A274" s="56">
        <v>38</v>
      </c>
      <c r="B274" s="82">
        <f t="shared" si="19"/>
        <v>41897</v>
      </c>
      <c r="C274" s="104">
        <f t="shared" si="20"/>
        <v>41903</v>
      </c>
      <c r="D274" s="28">
        <v>1.24</v>
      </c>
      <c r="E274" s="20">
        <v>8805</v>
      </c>
      <c r="F274" s="76">
        <v>1.4674632291904768</v>
      </c>
    </row>
    <row r="275" spans="1:6" x14ac:dyDescent="0.25">
      <c r="A275" s="54">
        <v>39</v>
      </c>
      <c r="B275" s="82">
        <f t="shared" si="19"/>
        <v>41904</v>
      </c>
      <c r="C275" s="104">
        <f t="shared" si="20"/>
        <v>41910</v>
      </c>
      <c r="D275" s="28">
        <v>1.1659999999999999</v>
      </c>
      <c r="E275" s="20">
        <v>9583</v>
      </c>
      <c r="F275" s="76">
        <v>1.3793695695578132</v>
      </c>
    </row>
    <row r="276" spans="1:6" x14ac:dyDescent="0.25">
      <c r="A276" s="56">
        <v>40</v>
      </c>
      <c r="B276" s="82">
        <f t="shared" si="19"/>
        <v>41911</v>
      </c>
      <c r="C276" s="104">
        <f t="shared" si="20"/>
        <v>41917</v>
      </c>
      <c r="D276" s="28">
        <v>1.125</v>
      </c>
      <c r="E276" s="20">
        <v>7806</v>
      </c>
      <c r="F276" s="76">
        <v>1.3331805755026673</v>
      </c>
    </row>
    <row r="277" spans="1:6" x14ac:dyDescent="0.25">
      <c r="A277" s="54">
        <v>41</v>
      </c>
      <c r="B277" s="82">
        <f t="shared" si="19"/>
        <v>41918</v>
      </c>
      <c r="C277" s="104">
        <f t="shared" si="20"/>
        <v>41924</v>
      </c>
      <c r="D277" s="28">
        <v>1.081</v>
      </c>
      <c r="E277" s="20">
        <v>10118</v>
      </c>
      <c r="F277" s="76">
        <v>1.2774607934907836</v>
      </c>
    </row>
    <row r="278" spans="1:6" x14ac:dyDescent="0.25">
      <c r="A278" s="56">
        <v>42</v>
      </c>
      <c r="B278" s="82">
        <f t="shared" si="19"/>
        <v>41925</v>
      </c>
      <c r="C278" s="104">
        <f t="shared" si="20"/>
        <v>41931</v>
      </c>
      <c r="D278" s="28">
        <v>1.083</v>
      </c>
      <c r="E278" s="20">
        <v>9665</v>
      </c>
      <c r="F278" s="76">
        <v>1.2726754258473345</v>
      </c>
    </row>
    <row r="279" spans="1:6" x14ac:dyDescent="0.25">
      <c r="A279" s="54">
        <v>43</v>
      </c>
      <c r="B279" s="82">
        <f t="shared" si="19"/>
        <v>41932</v>
      </c>
      <c r="C279" s="104">
        <f t="shared" si="20"/>
        <v>41938</v>
      </c>
      <c r="D279" s="28">
        <v>1.093</v>
      </c>
      <c r="E279" s="20">
        <v>8936</v>
      </c>
      <c r="F279" s="76">
        <v>1.2849425986842107</v>
      </c>
    </row>
    <row r="280" spans="1:6" x14ac:dyDescent="0.25">
      <c r="A280" s="56">
        <v>44</v>
      </c>
      <c r="B280" s="82">
        <f t="shared" si="19"/>
        <v>41939</v>
      </c>
      <c r="C280" s="104">
        <f t="shared" si="20"/>
        <v>41945</v>
      </c>
      <c r="D280" s="28">
        <v>1.1020000000000001</v>
      </c>
      <c r="E280" s="20">
        <v>8233</v>
      </c>
      <c r="F280" s="76">
        <v>1.2932525599388551</v>
      </c>
    </row>
    <row r="281" spans="1:6" x14ac:dyDescent="0.25">
      <c r="A281" s="54">
        <v>45</v>
      </c>
      <c r="B281" s="82">
        <f t="shared" si="19"/>
        <v>41946</v>
      </c>
      <c r="C281" s="104">
        <f t="shared" si="20"/>
        <v>41952</v>
      </c>
      <c r="D281" s="28">
        <v>1.101</v>
      </c>
      <c r="E281" s="20">
        <v>8030</v>
      </c>
      <c r="F281" s="76">
        <v>1.2942760923210919</v>
      </c>
    </row>
    <row r="282" spans="1:6" x14ac:dyDescent="0.25">
      <c r="A282" s="56">
        <v>46</v>
      </c>
      <c r="B282" s="82">
        <f t="shared" si="19"/>
        <v>41953</v>
      </c>
      <c r="C282" s="104">
        <f t="shared" si="20"/>
        <v>41959</v>
      </c>
      <c r="D282" s="28">
        <v>1.101</v>
      </c>
      <c r="E282" s="20">
        <v>8113</v>
      </c>
      <c r="F282" s="76">
        <v>1.2900302262796073</v>
      </c>
    </row>
    <row r="283" spans="1:6" x14ac:dyDescent="0.25">
      <c r="A283" s="54">
        <v>47</v>
      </c>
      <c r="B283" s="82">
        <f t="shared" si="19"/>
        <v>41960</v>
      </c>
      <c r="C283" s="104">
        <f t="shared" si="20"/>
        <v>41966</v>
      </c>
      <c r="D283" s="28">
        <v>1.107</v>
      </c>
      <c r="E283" s="20">
        <v>9206</v>
      </c>
      <c r="F283" s="76">
        <v>1.2921756805372346</v>
      </c>
    </row>
    <row r="284" spans="1:6" x14ac:dyDescent="0.25">
      <c r="A284" s="56">
        <v>48</v>
      </c>
      <c r="B284" s="82">
        <f t="shared" si="19"/>
        <v>41967</v>
      </c>
      <c r="C284" s="104">
        <f t="shared" si="20"/>
        <v>41973</v>
      </c>
      <c r="D284" s="28">
        <v>1.1080000000000001</v>
      </c>
      <c r="E284" s="20">
        <v>9319</v>
      </c>
      <c r="F284" s="76">
        <v>1.2905148977291028</v>
      </c>
    </row>
    <row r="285" spans="1:6" x14ac:dyDescent="0.25">
      <c r="A285" s="54">
        <v>49</v>
      </c>
      <c r="B285" s="82">
        <f t="shared" si="19"/>
        <v>41974</v>
      </c>
      <c r="C285" s="104">
        <f t="shared" si="20"/>
        <v>41980</v>
      </c>
      <c r="D285" s="29">
        <v>1.07</v>
      </c>
      <c r="E285" s="34">
        <v>10394</v>
      </c>
      <c r="F285" s="76">
        <v>1.2517913986006108</v>
      </c>
    </row>
    <row r="286" spans="1:6" x14ac:dyDescent="0.25">
      <c r="A286" s="56">
        <v>50</v>
      </c>
      <c r="B286" s="82">
        <f t="shared" si="19"/>
        <v>41981</v>
      </c>
      <c r="C286" s="104">
        <f t="shared" si="20"/>
        <v>41987</v>
      </c>
      <c r="D286" s="99">
        <v>1.0409999999999999</v>
      </c>
      <c r="E286" s="100">
        <v>10792</v>
      </c>
      <c r="F286" s="76">
        <v>1.2154184516265314</v>
      </c>
    </row>
    <row r="287" spans="1:6" x14ac:dyDescent="0.25">
      <c r="A287" s="54">
        <v>51</v>
      </c>
      <c r="B287" s="82">
        <f t="shared" si="19"/>
        <v>41988</v>
      </c>
      <c r="C287" s="104">
        <f t="shared" si="20"/>
        <v>41994</v>
      </c>
      <c r="D287" s="99">
        <v>1.042</v>
      </c>
      <c r="E287" s="100">
        <v>10135</v>
      </c>
      <c r="F287" s="76">
        <v>1.216467072630659</v>
      </c>
    </row>
    <row r="288" spans="1:6" ht="15.75" thickBot="1" x14ac:dyDescent="0.3">
      <c r="A288" s="74">
        <v>52</v>
      </c>
      <c r="B288" s="86">
        <f t="shared" si="19"/>
        <v>41995</v>
      </c>
      <c r="C288" s="87">
        <f t="shared" si="20"/>
        <v>42001</v>
      </c>
      <c r="D288" s="101">
        <v>1.0349999999999999</v>
      </c>
      <c r="E288" s="102">
        <v>6598</v>
      </c>
      <c r="F288" s="77">
        <v>1.2113917895056772</v>
      </c>
    </row>
    <row r="289" spans="1:6" ht="15.75" thickBot="1" x14ac:dyDescent="0.3"/>
    <row r="290" spans="1:6" ht="18.75" thickTop="1" x14ac:dyDescent="0.25">
      <c r="A290" s="251">
        <v>2015</v>
      </c>
      <c r="B290" s="252"/>
      <c r="C290" s="253"/>
      <c r="D290" s="242" t="s">
        <v>178</v>
      </c>
      <c r="E290" s="243"/>
      <c r="F290" s="248" t="s">
        <v>177</v>
      </c>
    </row>
    <row r="291" spans="1:6" x14ac:dyDescent="0.25">
      <c r="A291" s="44"/>
      <c r="B291" s="45"/>
      <c r="C291" s="254"/>
      <c r="D291" s="244"/>
      <c r="E291" s="245"/>
      <c r="F291" s="249"/>
    </row>
    <row r="292" spans="1:6" x14ac:dyDescent="0.25">
      <c r="A292" s="44"/>
      <c r="B292" s="45"/>
      <c r="C292" s="45"/>
      <c r="D292" s="246"/>
      <c r="E292" s="247"/>
      <c r="F292" s="249"/>
    </row>
    <row r="293" spans="1:6" ht="15.75" thickBot="1" x14ac:dyDescent="0.3">
      <c r="A293" s="48" t="s">
        <v>2</v>
      </c>
      <c r="B293" s="71" t="s">
        <v>3</v>
      </c>
      <c r="C293" s="72" t="s">
        <v>4</v>
      </c>
      <c r="D293" s="39" t="s">
        <v>6</v>
      </c>
      <c r="E293" s="40" t="s">
        <v>7</v>
      </c>
      <c r="F293" s="250"/>
    </row>
    <row r="294" spans="1:6" ht="15.75" thickTop="1" x14ac:dyDescent="0.25">
      <c r="A294" s="54">
        <v>1</v>
      </c>
      <c r="B294" s="80">
        <v>42002</v>
      </c>
      <c r="C294" s="81">
        <f>B294+6</f>
        <v>42008</v>
      </c>
      <c r="D294" s="27"/>
      <c r="E294" s="26"/>
      <c r="F294" s="76">
        <v>1.2160679466475268</v>
      </c>
    </row>
    <row r="295" spans="1:6" x14ac:dyDescent="0.25">
      <c r="A295" s="56">
        <v>2</v>
      </c>
      <c r="B295" s="82">
        <f>B294+7</f>
        <v>42009</v>
      </c>
      <c r="C295" s="83">
        <f t="shared" ref="C295:C345" si="21">B295+6</f>
        <v>42015</v>
      </c>
      <c r="D295" s="18">
        <v>1.038</v>
      </c>
      <c r="E295" s="19">
        <v>8119</v>
      </c>
      <c r="F295" s="76">
        <v>1.2116480255703841</v>
      </c>
    </row>
    <row r="296" spans="1:6" x14ac:dyDescent="0.25">
      <c r="A296" s="56">
        <v>3</v>
      </c>
      <c r="B296" s="82">
        <f>B295+7</f>
        <v>42016</v>
      </c>
      <c r="C296" s="83">
        <f t="shared" si="21"/>
        <v>42022</v>
      </c>
      <c r="D296" s="18">
        <v>1.0389999999999999</v>
      </c>
      <c r="E296" s="108">
        <v>9738</v>
      </c>
      <c r="F296" s="76">
        <v>1.2070075347247298</v>
      </c>
    </row>
    <row r="297" spans="1:6" x14ac:dyDescent="0.25">
      <c r="A297" s="56">
        <v>4</v>
      </c>
      <c r="B297" s="82">
        <f t="shared" ref="B297:B346" si="22">B296+7</f>
        <v>42023</v>
      </c>
      <c r="C297" s="83">
        <f t="shared" si="21"/>
        <v>42029</v>
      </c>
      <c r="D297" s="27">
        <v>1.04</v>
      </c>
      <c r="E297" s="107">
        <v>9863</v>
      </c>
      <c r="F297" s="76">
        <v>1.2042239899319693</v>
      </c>
    </row>
    <row r="298" spans="1:6" x14ac:dyDescent="0.25">
      <c r="A298" s="56">
        <v>5</v>
      </c>
      <c r="B298" s="82">
        <f t="shared" si="22"/>
        <v>42030</v>
      </c>
      <c r="C298" s="83">
        <f t="shared" si="21"/>
        <v>42036</v>
      </c>
      <c r="D298" s="28">
        <v>1.0349999999999999</v>
      </c>
      <c r="E298" s="108">
        <v>8667</v>
      </c>
      <c r="F298" s="76">
        <v>1.2059842874325051</v>
      </c>
    </row>
    <row r="299" spans="1:6" x14ac:dyDescent="0.25">
      <c r="A299" s="56">
        <v>6</v>
      </c>
      <c r="B299" s="82">
        <f t="shared" si="22"/>
        <v>42037</v>
      </c>
      <c r="C299" s="83">
        <f t="shared" si="21"/>
        <v>42043</v>
      </c>
      <c r="D299" s="28">
        <v>1.05</v>
      </c>
      <c r="E299" s="108">
        <v>7602</v>
      </c>
      <c r="F299" s="109">
        <v>1.2398534948310447</v>
      </c>
    </row>
    <row r="300" spans="1:6" x14ac:dyDescent="0.25">
      <c r="A300" s="56">
        <v>7</v>
      </c>
      <c r="B300" s="82">
        <f t="shared" si="22"/>
        <v>42044</v>
      </c>
      <c r="C300" s="83">
        <f t="shared" si="21"/>
        <v>42050</v>
      </c>
      <c r="D300" s="28">
        <v>1.0640000000000001</v>
      </c>
      <c r="E300" s="108">
        <v>8532</v>
      </c>
      <c r="F300" s="76">
        <v>1.2539044402267563</v>
      </c>
    </row>
    <row r="301" spans="1:6" x14ac:dyDescent="0.25">
      <c r="A301" s="56">
        <v>8</v>
      </c>
      <c r="B301" s="82">
        <f t="shared" si="22"/>
        <v>42051</v>
      </c>
      <c r="C301" s="83">
        <f t="shared" si="21"/>
        <v>42057</v>
      </c>
      <c r="D301" s="28">
        <v>1.1060000000000001</v>
      </c>
      <c r="E301" s="95">
        <v>10008</v>
      </c>
      <c r="F301" s="109">
        <v>1.2867031947699519</v>
      </c>
    </row>
    <row r="302" spans="1:6" x14ac:dyDescent="0.25">
      <c r="A302" s="56">
        <v>9</v>
      </c>
      <c r="B302" s="82">
        <f t="shared" si="22"/>
        <v>42058</v>
      </c>
      <c r="C302" s="83">
        <f t="shared" si="21"/>
        <v>42064</v>
      </c>
      <c r="D302" s="28">
        <v>1.1659999999999999</v>
      </c>
      <c r="E302" s="95">
        <v>9613</v>
      </c>
      <c r="F302" s="76">
        <v>1.359738083304417</v>
      </c>
    </row>
    <row r="303" spans="1:6" x14ac:dyDescent="0.25">
      <c r="A303" s="56">
        <v>10</v>
      </c>
      <c r="B303" s="82">
        <f t="shared" si="22"/>
        <v>42065</v>
      </c>
      <c r="C303" s="83">
        <f t="shared" si="21"/>
        <v>42071</v>
      </c>
      <c r="D303" s="28">
        <v>1.1639999999999999</v>
      </c>
      <c r="E303" s="95">
        <v>9662</v>
      </c>
      <c r="F303" s="76">
        <v>1.3772617344744729</v>
      </c>
    </row>
    <row r="304" spans="1:6" x14ac:dyDescent="0.25">
      <c r="A304" s="56">
        <v>11</v>
      </c>
      <c r="B304" s="82">
        <f t="shared" si="22"/>
        <v>42072</v>
      </c>
      <c r="C304" s="83">
        <f t="shared" si="21"/>
        <v>42078</v>
      </c>
      <c r="D304" s="28">
        <v>1.133</v>
      </c>
      <c r="E304" s="95">
        <v>9428</v>
      </c>
      <c r="F304" s="76">
        <v>1.335985458804011</v>
      </c>
    </row>
    <row r="305" spans="1:6" x14ac:dyDescent="0.25">
      <c r="A305" s="56">
        <v>12</v>
      </c>
      <c r="B305" s="82">
        <f t="shared" si="22"/>
        <v>42079</v>
      </c>
      <c r="C305" s="83">
        <f t="shared" si="21"/>
        <v>42085</v>
      </c>
      <c r="D305" s="28">
        <v>1.1060000000000001</v>
      </c>
      <c r="E305" s="95">
        <v>9332</v>
      </c>
      <c r="F305" s="76">
        <v>1.3003244308231174</v>
      </c>
    </row>
    <row r="306" spans="1:6" x14ac:dyDescent="0.25">
      <c r="A306" s="56">
        <v>13</v>
      </c>
      <c r="B306" s="82">
        <f t="shared" si="22"/>
        <v>42086</v>
      </c>
      <c r="C306" s="83">
        <f t="shared" si="21"/>
        <v>42092</v>
      </c>
      <c r="D306" s="28">
        <v>1.1060000000000001</v>
      </c>
      <c r="E306" s="95">
        <v>9008</v>
      </c>
      <c r="F306" s="76">
        <v>1.302648846681975</v>
      </c>
    </row>
    <row r="307" spans="1:6" x14ac:dyDescent="0.25">
      <c r="A307" s="56">
        <v>14</v>
      </c>
      <c r="B307" s="82">
        <f t="shared" si="22"/>
        <v>42093</v>
      </c>
      <c r="C307" s="83">
        <f t="shared" si="21"/>
        <v>42099</v>
      </c>
      <c r="D307" s="28">
        <v>1.115</v>
      </c>
      <c r="E307" s="95">
        <v>9238</v>
      </c>
      <c r="F307" s="110">
        <v>1.3080131680147249</v>
      </c>
    </row>
    <row r="308" spans="1:6" x14ac:dyDescent="0.25">
      <c r="A308" s="56">
        <v>15</v>
      </c>
      <c r="B308" s="82">
        <f t="shared" si="22"/>
        <v>42100</v>
      </c>
      <c r="C308" s="83">
        <f t="shared" si="21"/>
        <v>42106</v>
      </c>
      <c r="D308" s="28">
        <v>1.1140000000000001</v>
      </c>
      <c r="E308" s="95">
        <v>7580</v>
      </c>
      <c r="F308" s="76">
        <v>1.3121683681460283</v>
      </c>
    </row>
    <row r="309" spans="1:6" x14ac:dyDescent="0.25">
      <c r="A309" s="56">
        <v>16</v>
      </c>
      <c r="B309" s="84">
        <f t="shared" si="22"/>
        <v>42107</v>
      </c>
      <c r="C309" s="85">
        <f t="shared" si="21"/>
        <v>42113</v>
      </c>
      <c r="D309" s="29">
        <v>1.1459999999999999</v>
      </c>
      <c r="E309" s="95">
        <v>8215</v>
      </c>
      <c r="F309" s="76">
        <v>1.3505905380623044</v>
      </c>
    </row>
    <row r="310" spans="1:6" x14ac:dyDescent="0.25">
      <c r="A310" s="56">
        <v>17</v>
      </c>
      <c r="B310" s="82">
        <f t="shared" si="22"/>
        <v>42114</v>
      </c>
      <c r="C310" s="83">
        <f t="shared" si="21"/>
        <v>42120</v>
      </c>
      <c r="D310" s="18">
        <v>1.1859999999999999</v>
      </c>
      <c r="E310" s="95">
        <v>9615</v>
      </c>
      <c r="F310" s="76">
        <v>1.4020027433510154</v>
      </c>
    </row>
    <row r="311" spans="1:6" x14ac:dyDescent="0.25">
      <c r="A311" s="56">
        <v>18</v>
      </c>
      <c r="B311" s="82">
        <f t="shared" si="22"/>
        <v>42121</v>
      </c>
      <c r="C311" s="83">
        <f t="shared" si="21"/>
        <v>42127</v>
      </c>
      <c r="D311" s="18">
        <v>1.1539999999999999</v>
      </c>
      <c r="E311" s="95">
        <v>10282</v>
      </c>
      <c r="F311" s="111">
        <v>1.3714420352313743</v>
      </c>
    </row>
    <row r="312" spans="1:6" x14ac:dyDescent="0.25">
      <c r="A312" s="56">
        <v>19</v>
      </c>
      <c r="B312" s="82">
        <f t="shared" si="22"/>
        <v>42128</v>
      </c>
      <c r="C312" s="83">
        <f t="shared" si="21"/>
        <v>42134</v>
      </c>
      <c r="D312" s="18">
        <v>1.1020000000000001</v>
      </c>
      <c r="E312" s="20">
        <v>9585</v>
      </c>
      <c r="F312" s="76">
        <v>1.3056890109890107</v>
      </c>
    </row>
    <row r="313" spans="1:6" x14ac:dyDescent="0.25">
      <c r="A313" s="56">
        <v>20</v>
      </c>
      <c r="B313" s="82">
        <f t="shared" si="22"/>
        <v>42135</v>
      </c>
      <c r="C313" s="83">
        <f t="shared" si="21"/>
        <v>42141</v>
      </c>
      <c r="D313" s="18">
        <v>1.105</v>
      </c>
      <c r="E313" s="20">
        <v>9200</v>
      </c>
      <c r="F313" s="76">
        <v>1.2980453024310643</v>
      </c>
    </row>
    <row r="314" spans="1:6" x14ac:dyDescent="0.25">
      <c r="A314" s="56">
        <v>21</v>
      </c>
      <c r="B314" s="82">
        <f t="shared" si="22"/>
        <v>42142</v>
      </c>
      <c r="C314" s="83">
        <f t="shared" si="21"/>
        <v>42148</v>
      </c>
      <c r="D314" s="21">
        <v>1.115</v>
      </c>
      <c r="E314" s="20">
        <v>8456</v>
      </c>
      <c r="F314" s="76">
        <v>1.3148547336764791</v>
      </c>
    </row>
    <row r="315" spans="1:6" x14ac:dyDescent="0.25">
      <c r="A315" s="56">
        <v>22</v>
      </c>
      <c r="B315" s="82">
        <f t="shared" si="22"/>
        <v>42149</v>
      </c>
      <c r="C315" s="83">
        <f t="shared" si="21"/>
        <v>42155</v>
      </c>
      <c r="D315" s="21">
        <v>1.135</v>
      </c>
      <c r="E315" s="20">
        <v>8055</v>
      </c>
      <c r="F315" s="76">
        <v>1.3334380883918326</v>
      </c>
    </row>
    <row r="316" spans="1:6" x14ac:dyDescent="0.25">
      <c r="A316" s="56">
        <v>23</v>
      </c>
      <c r="B316" s="82">
        <f t="shared" si="22"/>
        <v>42156</v>
      </c>
      <c r="C316" s="83">
        <f t="shared" si="21"/>
        <v>42162</v>
      </c>
      <c r="D316" s="30">
        <v>1.1339999999999999</v>
      </c>
      <c r="E316" s="20">
        <v>8249</v>
      </c>
      <c r="F316" s="76">
        <v>1.330828662942414</v>
      </c>
    </row>
    <row r="317" spans="1:6" x14ac:dyDescent="0.25">
      <c r="A317" s="56">
        <v>24</v>
      </c>
      <c r="B317" s="82">
        <f t="shared" si="22"/>
        <v>42163</v>
      </c>
      <c r="C317" s="83">
        <f t="shared" si="21"/>
        <v>42169</v>
      </c>
      <c r="D317" s="28">
        <v>1.1459999999999999</v>
      </c>
      <c r="E317" s="20">
        <v>9807</v>
      </c>
      <c r="F317" s="76">
        <v>1.3422290493401698</v>
      </c>
    </row>
    <row r="318" spans="1:6" x14ac:dyDescent="0.25">
      <c r="A318" s="63">
        <v>25</v>
      </c>
      <c r="B318" s="82">
        <f t="shared" si="22"/>
        <v>42170</v>
      </c>
      <c r="C318" s="83">
        <f t="shared" si="21"/>
        <v>42176</v>
      </c>
      <c r="D318" s="28">
        <v>1.1739999999999999</v>
      </c>
      <c r="E318" s="20">
        <v>8365</v>
      </c>
      <c r="F318" s="76">
        <v>1.3833725704639748</v>
      </c>
    </row>
    <row r="319" spans="1:6" ht="15.75" thickBot="1" x14ac:dyDescent="0.3">
      <c r="A319" s="64">
        <v>26</v>
      </c>
      <c r="B319" s="86">
        <f t="shared" si="22"/>
        <v>42177</v>
      </c>
      <c r="C319" s="87">
        <f t="shared" si="21"/>
        <v>42183</v>
      </c>
      <c r="D319" s="31">
        <v>1.147</v>
      </c>
      <c r="E319" s="24">
        <v>10790</v>
      </c>
      <c r="F319" s="76">
        <v>1.3523764358931671</v>
      </c>
    </row>
    <row r="320" spans="1:6" ht="15.75" thickTop="1" x14ac:dyDescent="0.25">
      <c r="A320" s="64">
        <v>27</v>
      </c>
      <c r="B320" s="80">
        <f t="shared" si="22"/>
        <v>42184</v>
      </c>
      <c r="C320" s="103">
        <f t="shared" si="21"/>
        <v>42190</v>
      </c>
      <c r="D320" s="32">
        <v>1.083</v>
      </c>
      <c r="E320" s="33">
        <v>8365</v>
      </c>
      <c r="F320" s="76">
        <v>1.2786148386704745</v>
      </c>
    </row>
    <row r="321" spans="1:6" x14ac:dyDescent="0.25">
      <c r="A321" s="73">
        <v>28</v>
      </c>
      <c r="B321" s="82">
        <f t="shared" si="22"/>
        <v>42191</v>
      </c>
      <c r="C321" s="104">
        <f t="shared" si="21"/>
        <v>42197</v>
      </c>
      <c r="D321" s="27">
        <v>1.085</v>
      </c>
      <c r="E321" s="26">
        <v>9207</v>
      </c>
      <c r="F321" s="76">
        <v>1.2744502926753976</v>
      </c>
    </row>
    <row r="322" spans="1:6" x14ac:dyDescent="0.25">
      <c r="A322" s="54">
        <v>29</v>
      </c>
      <c r="B322" s="82">
        <f t="shared" si="22"/>
        <v>42198</v>
      </c>
      <c r="C322" s="104">
        <f t="shared" si="21"/>
        <v>42204</v>
      </c>
      <c r="D322" s="28">
        <v>1.091</v>
      </c>
      <c r="E322" s="20">
        <v>7619</v>
      </c>
      <c r="F322" s="96">
        <v>1.2912298108844045</v>
      </c>
    </row>
    <row r="323" spans="1:6" x14ac:dyDescent="0.25">
      <c r="A323" s="56">
        <v>30</v>
      </c>
      <c r="B323" s="82">
        <f t="shared" si="22"/>
        <v>42205</v>
      </c>
      <c r="C323" s="104">
        <f t="shared" si="21"/>
        <v>42211</v>
      </c>
      <c r="D323" s="28">
        <v>1.095</v>
      </c>
      <c r="E323" s="95">
        <v>7948</v>
      </c>
      <c r="F323" s="97">
        <v>1.2841400640524951</v>
      </c>
    </row>
    <row r="324" spans="1:6" x14ac:dyDescent="0.25">
      <c r="A324" s="54">
        <v>31</v>
      </c>
      <c r="B324" s="82">
        <f t="shared" si="22"/>
        <v>42212</v>
      </c>
      <c r="C324" s="104">
        <f t="shared" si="21"/>
        <v>42218</v>
      </c>
      <c r="D324" s="28">
        <v>1.097</v>
      </c>
      <c r="E324" s="95">
        <v>8167</v>
      </c>
      <c r="F324" s="97">
        <v>1.2822829904191719</v>
      </c>
    </row>
    <row r="325" spans="1:6" x14ac:dyDescent="0.25">
      <c r="A325" s="56">
        <v>32</v>
      </c>
      <c r="B325" s="82">
        <f t="shared" si="22"/>
        <v>42219</v>
      </c>
      <c r="C325" s="104">
        <f t="shared" si="21"/>
        <v>42225</v>
      </c>
      <c r="D325" s="28">
        <v>1.097</v>
      </c>
      <c r="E325" s="20">
        <v>10200</v>
      </c>
      <c r="F325" s="76">
        <v>1.2949249537874454</v>
      </c>
    </row>
    <row r="326" spans="1:6" x14ac:dyDescent="0.25">
      <c r="A326" s="54">
        <v>33</v>
      </c>
      <c r="B326" s="82">
        <f t="shared" si="22"/>
        <v>42226</v>
      </c>
      <c r="C326" s="104">
        <f t="shared" si="21"/>
        <v>42232</v>
      </c>
      <c r="D326" s="28">
        <v>1.0920000000000001</v>
      </c>
      <c r="E326" s="20">
        <v>9070</v>
      </c>
      <c r="F326" s="76">
        <v>1.2762826665246763</v>
      </c>
    </row>
    <row r="327" spans="1:6" x14ac:dyDescent="0.25">
      <c r="A327" s="56">
        <v>34</v>
      </c>
      <c r="B327" s="82">
        <f t="shared" si="22"/>
        <v>42233</v>
      </c>
      <c r="C327" s="104">
        <f t="shared" si="21"/>
        <v>42239</v>
      </c>
      <c r="D327" s="28">
        <v>1.0840000000000001</v>
      </c>
      <c r="E327" s="19">
        <v>8980</v>
      </c>
      <c r="F327" s="76">
        <v>1.2704224716218817</v>
      </c>
    </row>
    <row r="328" spans="1:6" x14ac:dyDescent="0.25">
      <c r="A328" s="54">
        <v>35</v>
      </c>
      <c r="B328" s="82">
        <f t="shared" si="22"/>
        <v>42240</v>
      </c>
      <c r="C328" s="104">
        <f t="shared" si="21"/>
        <v>42246</v>
      </c>
      <c r="D328" s="28">
        <v>1.0760000000000001</v>
      </c>
      <c r="E328" s="20">
        <v>8730</v>
      </c>
      <c r="F328" s="76">
        <v>1.2744037120140479</v>
      </c>
    </row>
    <row r="329" spans="1:6" x14ac:dyDescent="0.25">
      <c r="A329" s="56">
        <v>36</v>
      </c>
      <c r="B329" s="82">
        <f t="shared" si="22"/>
        <v>42247</v>
      </c>
      <c r="C329" s="104">
        <f t="shared" si="21"/>
        <v>42253</v>
      </c>
      <c r="D329" s="28">
        <v>1.107</v>
      </c>
      <c r="E329" s="20">
        <v>9032</v>
      </c>
      <c r="F329" s="76">
        <v>1.3052408496889618</v>
      </c>
    </row>
    <row r="330" spans="1:6" x14ac:dyDescent="0.25">
      <c r="A330" s="54">
        <v>37</v>
      </c>
      <c r="B330" s="82">
        <f t="shared" si="22"/>
        <v>42254</v>
      </c>
      <c r="C330" s="104">
        <f t="shared" si="21"/>
        <v>42260</v>
      </c>
      <c r="D330" s="28">
        <v>1.147</v>
      </c>
      <c r="E330" s="20">
        <v>8582</v>
      </c>
      <c r="F330" s="76">
        <v>1.3610883517862511</v>
      </c>
    </row>
    <row r="331" spans="1:6" x14ac:dyDescent="0.25">
      <c r="A331" s="56">
        <v>38</v>
      </c>
      <c r="B331" s="82">
        <f t="shared" si="22"/>
        <v>42261</v>
      </c>
      <c r="C331" s="104">
        <f t="shared" si="21"/>
        <v>42267</v>
      </c>
      <c r="D331" s="28">
        <v>1.177</v>
      </c>
      <c r="E331" s="20">
        <v>8418</v>
      </c>
      <c r="F331" s="76">
        <v>1.3955580036023474</v>
      </c>
    </row>
    <row r="332" spans="1:6" x14ac:dyDescent="0.25">
      <c r="A332" s="54">
        <v>39</v>
      </c>
      <c r="B332" s="82">
        <f t="shared" si="22"/>
        <v>42268</v>
      </c>
      <c r="C332" s="104">
        <f t="shared" si="21"/>
        <v>42274</v>
      </c>
      <c r="D332" s="28">
        <v>1.179</v>
      </c>
      <c r="E332" s="20">
        <v>10535</v>
      </c>
      <c r="F332" s="76">
        <v>1.3974810727576028</v>
      </c>
    </row>
    <row r="333" spans="1:6" x14ac:dyDescent="0.25">
      <c r="A333" s="56">
        <v>40</v>
      </c>
      <c r="B333" s="82">
        <f t="shared" si="22"/>
        <v>42275</v>
      </c>
      <c r="C333" s="104">
        <f t="shared" si="21"/>
        <v>42281</v>
      </c>
      <c r="D333" s="28">
        <v>1.1299999999999999</v>
      </c>
      <c r="E333" s="20">
        <v>9317</v>
      </c>
      <c r="F333" s="76">
        <v>1.3416388934803656</v>
      </c>
    </row>
    <row r="334" spans="1:6" x14ac:dyDescent="0.25">
      <c r="A334" s="54">
        <v>41</v>
      </c>
      <c r="B334" s="82">
        <f t="shared" si="22"/>
        <v>42282</v>
      </c>
      <c r="C334" s="104">
        <f t="shared" si="21"/>
        <v>42288</v>
      </c>
      <c r="D334" s="28">
        <v>1.125</v>
      </c>
      <c r="E334" s="20">
        <v>8234</v>
      </c>
      <c r="F334" s="76">
        <v>1.3340474675029765</v>
      </c>
    </row>
    <row r="335" spans="1:6" x14ac:dyDescent="0.25">
      <c r="A335" s="56">
        <v>42</v>
      </c>
      <c r="B335" s="82">
        <f t="shared" si="22"/>
        <v>42289</v>
      </c>
      <c r="C335" s="104">
        <f t="shared" si="21"/>
        <v>42295</v>
      </c>
      <c r="D335" s="28">
        <v>1.123</v>
      </c>
      <c r="E335" s="20">
        <v>8134</v>
      </c>
      <c r="F335" s="76">
        <v>1.3298640659630907</v>
      </c>
    </row>
    <row r="336" spans="1:6" x14ac:dyDescent="0.25">
      <c r="A336" s="54">
        <v>43</v>
      </c>
      <c r="B336" s="82">
        <f t="shared" si="22"/>
        <v>42296</v>
      </c>
      <c r="C336" s="104">
        <f t="shared" si="21"/>
        <v>42302</v>
      </c>
      <c r="D336" s="28">
        <v>1.1080000000000001</v>
      </c>
      <c r="E336" s="20">
        <v>8338</v>
      </c>
      <c r="F336" s="76">
        <v>1.3102687756147724</v>
      </c>
    </row>
    <row r="337" spans="1:6" x14ac:dyDescent="0.25">
      <c r="A337" s="56">
        <v>44</v>
      </c>
      <c r="B337" s="82">
        <f t="shared" si="22"/>
        <v>42303</v>
      </c>
      <c r="C337" s="104">
        <f t="shared" si="21"/>
        <v>42309</v>
      </c>
      <c r="D337" s="28">
        <v>1.109</v>
      </c>
      <c r="E337" s="20">
        <v>9112</v>
      </c>
      <c r="F337" s="76">
        <v>1.3073610222098768</v>
      </c>
    </row>
    <row r="338" spans="1:6" x14ac:dyDescent="0.25">
      <c r="A338" s="54">
        <v>45</v>
      </c>
      <c r="B338" s="82">
        <f t="shared" si="22"/>
        <v>42310</v>
      </c>
      <c r="C338" s="104">
        <f t="shared" si="21"/>
        <v>42316</v>
      </c>
      <c r="D338" s="28">
        <v>1.0860000000000001</v>
      </c>
      <c r="E338" s="20">
        <v>8562</v>
      </c>
      <c r="F338" s="76">
        <v>1.2819999999999998</v>
      </c>
    </row>
    <row r="339" spans="1:6" x14ac:dyDescent="0.25">
      <c r="A339" s="56">
        <v>46</v>
      </c>
      <c r="B339" s="82">
        <f t="shared" si="22"/>
        <v>42317</v>
      </c>
      <c r="C339" s="104">
        <f t="shared" si="21"/>
        <v>42323</v>
      </c>
      <c r="D339" s="28">
        <v>1.0489999999999999</v>
      </c>
      <c r="E339" s="20">
        <v>9524</v>
      </c>
      <c r="F339" s="76">
        <v>1.2345999999999999</v>
      </c>
    </row>
    <row r="340" spans="1:6" x14ac:dyDescent="0.25">
      <c r="A340" s="54">
        <v>47</v>
      </c>
      <c r="B340" s="82">
        <f t="shared" si="22"/>
        <v>42324</v>
      </c>
      <c r="C340" s="104">
        <f t="shared" si="21"/>
        <v>42330</v>
      </c>
      <c r="D340" s="28">
        <v>1.032</v>
      </c>
      <c r="E340" s="20">
        <v>8282</v>
      </c>
      <c r="F340" s="76">
        <v>1.2026000000000001</v>
      </c>
    </row>
    <row r="341" spans="1:6" x14ac:dyDescent="0.25">
      <c r="A341" s="56">
        <v>48</v>
      </c>
      <c r="B341" s="82">
        <f t="shared" si="22"/>
        <v>42331</v>
      </c>
      <c r="C341" s="104">
        <f t="shared" si="21"/>
        <v>42337</v>
      </c>
      <c r="D341" s="28">
        <v>0.99299999999999999</v>
      </c>
      <c r="E341" s="20">
        <v>8944</v>
      </c>
      <c r="F341" s="76">
        <v>1.1582999999999999</v>
      </c>
    </row>
    <row r="342" spans="1:6" x14ac:dyDescent="0.25">
      <c r="A342" s="54">
        <v>49</v>
      </c>
      <c r="B342" s="82">
        <f t="shared" si="22"/>
        <v>42338</v>
      </c>
      <c r="C342" s="104">
        <f t="shared" si="21"/>
        <v>42344</v>
      </c>
      <c r="D342" s="29">
        <v>0.99399999999999999</v>
      </c>
      <c r="E342" s="34">
        <v>9149</v>
      </c>
      <c r="F342" s="76">
        <v>1.1566000000000001</v>
      </c>
    </row>
    <row r="343" spans="1:6" x14ac:dyDescent="0.25">
      <c r="A343" s="56">
        <v>50</v>
      </c>
      <c r="B343" s="82">
        <f t="shared" si="22"/>
        <v>42345</v>
      </c>
      <c r="C343" s="104">
        <f t="shared" si="21"/>
        <v>42351</v>
      </c>
      <c r="D343" s="99">
        <v>0.99299999999999999</v>
      </c>
      <c r="E343" s="100">
        <v>9172</v>
      </c>
      <c r="F343" s="76">
        <v>1.1586000000000001</v>
      </c>
    </row>
    <row r="344" spans="1:6" x14ac:dyDescent="0.25">
      <c r="A344" s="54">
        <v>51</v>
      </c>
      <c r="B344" s="82">
        <f t="shared" si="22"/>
        <v>42352</v>
      </c>
      <c r="C344" s="104">
        <f t="shared" si="21"/>
        <v>42358</v>
      </c>
      <c r="D344" s="99">
        <v>0.99299999999999999</v>
      </c>
      <c r="E344" s="100">
        <v>8877</v>
      </c>
      <c r="F344" s="76">
        <v>1.1608000000000001</v>
      </c>
    </row>
    <row r="345" spans="1:6" x14ac:dyDescent="0.25">
      <c r="A345" s="169">
        <v>52</v>
      </c>
      <c r="B345" s="82">
        <f t="shared" si="22"/>
        <v>42359</v>
      </c>
      <c r="C345" s="170">
        <f t="shared" si="21"/>
        <v>42365</v>
      </c>
      <c r="D345" s="99">
        <v>0.995</v>
      </c>
      <c r="E345" s="100">
        <v>7992</v>
      </c>
      <c r="F345" s="111">
        <v>1.1704000000000001</v>
      </c>
    </row>
    <row r="346" spans="1:6" ht="15.75" thickBot="1" x14ac:dyDescent="0.3">
      <c r="A346" s="166">
        <v>53</v>
      </c>
      <c r="B346" s="86">
        <f t="shared" si="22"/>
        <v>42366</v>
      </c>
      <c r="C346" s="87">
        <f t="shared" ref="C346" si="23">B346+6</f>
        <v>42372</v>
      </c>
      <c r="D346" s="167">
        <v>0.98599999999999999</v>
      </c>
      <c r="E346" s="168">
        <v>6673</v>
      </c>
      <c r="F346" s="123">
        <v>1.1649</v>
      </c>
    </row>
    <row r="347" spans="1:6" ht="15.75" thickBot="1" x14ac:dyDescent="0.3"/>
    <row r="348" spans="1:6" ht="18.75" thickTop="1" x14ac:dyDescent="0.25">
      <c r="A348" s="251">
        <v>2016</v>
      </c>
      <c r="B348" s="252"/>
      <c r="C348" s="253"/>
      <c r="D348" s="242" t="s">
        <v>178</v>
      </c>
      <c r="E348" s="243"/>
      <c r="F348" s="248" t="s">
        <v>177</v>
      </c>
    </row>
    <row r="349" spans="1:6" x14ac:dyDescent="0.25">
      <c r="A349" s="44"/>
      <c r="B349" s="45"/>
      <c r="C349" s="254"/>
      <c r="D349" s="244"/>
      <c r="E349" s="245"/>
      <c r="F349" s="249"/>
    </row>
    <row r="350" spans="1:6" x14ac:dyDescent="0.25">
      <c r="A350" s="44"/>
      <c r="B350" s="45"/>
      <c r="C350" s="45"/>
      <c r="D350" s="246"/>
      <c r="E350" s="247"/>
      <c r="F350" s="249"/>
    </row>
    <row r="351" spans="1:6" ht="15.75" thickBot="1" x14ac:dyDescent="0.3">
      <c r="A351" s="48" t="s">
        <v>2</v>
      </c>
      <c r="B351" s="71" t="s">
        <v>3</v>
      </c>
      <c r="C351" s="72" t="s">
        <v>4</v>
      </c>
      <c r="D351" s="39" t="s">
        <v>6</v>
      </c>
      <c r="E351" s="40" t="s">
        <v>7</v>
      </c>
      <c r="F351" s="250"/>
    </row>
    <row r="352" spans="1:6" ht="15.75" thickTop="1" x14ac:dyDescent="0.25">
      <c r="A352" s="54">
        <v>1</v>
      </c>
      <c r="B352" s="80">
        <v>42373</v>
      </c>
      <c r="C352" s="81">
        <f>B352+6</f>
        <v>42379</v>
      </c>
      <c r="D352" s="27"/>
      <c r="E352" s="26"/>
      <c r="F352" s="76">
        <v>1.1631</v>
      </c>
    </row>
    <row r="353" spans="1:6" x14ac:dyDescent="0.25">
      <c r="A353" s="56">
        <v>2</v>
      </c>
      <c r="B353" s="82">
        <f>B352+7</f>
        <v>42380</v>
      </c>
      <c r="C353" s="83">
        <f t="shared" ref="C353:C403" si="24">B353+6</f>
        <v>42386</v>
      </c>
      <c r="D353" s="18">
        <v>1.0129999999999999</v>
      </c>
      <c r="E353" s="19">
        <v>7992</v>
      </c>
      <c r="F353" s="76">
        <v>1.1882999999999999</v>
      </c>
    </row>
    <row r="354" spans="1:6" x14ac:dyDescent="0.25">
      <c r="A354" s="56">
        <v>3</v>
      </c>
      <c r="B354" s="82">
        <f>B353+7</f>
        <v>42387</v>
      </c>
      <c r="C354" s="83">
        <f t="shared" si="24"/>
        <v>42393</v>
      </c>
      <c r="D354" s="18">
        <v>1.036</v>
      </c>
      <c r="E354" s="108">
        <v>8866</v>
      </c>
      <c r="F354" s="76">
        <v>1.2190000000000001</v>
      </c>
    </row>
    <row r="355" spans="1:6" x14ac:dyDescent="0.25">
      <c r="A355" s="56">
        <v>4</v>
      </c>
      <c r="B355" s="82">
        <f t="shared" ref="B355:B402" si="25">B354+7</f>
        <v>42394</v>
      </c>
      <c r="C355" s="83">
        <f t="shared" si="24"/>
        <v>42400</v>
      </c>
      <c r="D355" s="27">
        <v>1.036</v>
      </c>
      <c r="E355" s="107">
        <v>8964</v>
      </c>
      <c r="F355" s="76">
        <v>1.2221</v>
      </c>
    </row>
    <row r="356" spans="1:6" x14ac:dyDescent="0.25">
      <c r="A356" s="56">
        <v>5</v>
      </c>
      <c r="B356" s="82">
        <f t="shared" si="25"/>
        <v>42401</v>
      </c>
      <c r="C356" s="83">
        <f t="shared" si="24"/>
        <v>42407</v>
      </c>
      <c r="D356" s="28">
        <v>1.0149999999999999</v>
      </c>
      <c r="E356" s="108">
        <v>8471</v>
      </c>
      <c r="F356" s="76">
        <v>1.1999</v>
      </c>
    </row>
    <row r="357" spans="1:6" x14ac:dyDescent="0.25">
      <c r="A357" s="56">
        <v>6</v>
      </c>
      <c r="B357" s="82">
        <f t="shared" si="25"/>
        <v>42408</v>
      </c>
      <c r="C357" s="83">
        <f t="shared" si="24"/>
        <v>42414</v>
      </c>
      <c r="D357" s="28">
        <v>0.996</v>
      </c>
      <c r="E357" s="108">
        <v>9150</v>
      </c>
      <c r="F357" s="109">
        <v>1.177</v>
      </c>
    </row>
    <row r="358" spans="1:6" x14ac:dyDescent="0.25">
      <c r="A358" s="56">
        <v>7</v>
      </c>
      <c r="B358" s="82">
        <f t="shared" si="25"/>
        <v>42415</v>
      </c>
      <c r="C358" s="83">
        <f t="shared" si="24"/>
        <v>42421</v>
      </c>
      <c r="D358" s="28">
        <v>0.999</v>
      </c>
      <c r="E358" s="108">
        <v>9110</v>
      </c>
      <c r="F358" s="76">
        <v>1.1767000000000001</v>
      </c>
    </row>
    <row r="359" spans="1:6" x14ac:dyDescent="0.25">
      <c r="A359" s="56">
        <v>8</v>
      </c>
      <c r="B359" s="82">
        <f t="shared" si="25"/>
        <v>42422</v>
      </c>
      <c r="C359" s="83">
        <f t="shared" si="24"/>
        <v>42428</v>
      </c>
      <c r="D359" s="28">
        <v>0.99</v>
      </c>
      <c r="E359" s="95">
        <v>8829</v>
      </c>
      <c r="F359" s="109">
        <v>1.1698999999999999</v>
      </c>
    </row>
    <row r="360" spans="1:6" x14ac:dyDescent="0.25">
      <c r="A360" s="56">
        <v>9</v>
      </c>
      <c r="B360" s="82">
        <f t="shared" si="25"/>
        <v>42429</v>
      </c>
      <c r="C360" s="83">
        <f t="shared" si="24"/>
        <v>42435</v>
      </c>
      <c r="D360" s="28">
        <v>0.97099999999999997</v>
      </c>
      <c r="E360" s="95">
        <v>9944</v>
      </c>
      <c r="F360" s="76">
        <v>1.1465000000000001</v>
      </c>
    </row>
    <row r="361" spans="1:6" x14ac:dyDescent="0.25">
      <c r="A361" s="56">
        <v>10</v>
      </c>
      <c r="B361" s="82">
        <f t="shared" si="25"/>
        <v>42436</v>
      </c>
      <c r="C361" s="83">
        <f t="shared" si="24"/>
        <v>42442</v>
      </c>
      <c r="D361" s="28">
        <v>0.97099999999999997</v>
      </c>
      <c r="E361" s="95">
        <v>9232</v>
      </c>
      <c r="F361" s="76">
        <v>1.1451</v>
      </c>
    </row>
    <row r="362" spans="1:6" x14ac:dyDescent="0.25">
      <c r="A362" s="56">
        <v>11</v>
      </c>
      <c r="B362" s="82">
        <f t="shared" si="25"/>
        <v>42443</v>
      </c>
      <c r="C362" s="83">
        <f t="shared" si="24"/>
        <v>42449</v>
      </c>
      <c r="D362" s="28">
        <v>1.0129999999999999</v>
      </c>
      <c r="E362" s="95">
        <v>10032</v>
      </c>
      <c r="F362" s="76">
        <v>1.1891</v>
      </c>
    </row>
    <row r="363" spans="1:6" x14ac:dyDescent="0.25">
      <c r="A363" s="56">
        <v>12</v>
      </c>
      <c r="B363" s="82">
        <f t="shared" si="25"/>
        <v>42450</v>
      </c>
      <c r="C363" s="83">
        <f t="shared" si="24"/>
        <v>42456</v>
      </c>
      <c r="D363" s="28">
        <v>1.034</v>
      </c>
      <c r="E363" s="95">
        <v>8642</v>
      </c>
      <c r="F363" s="76">
        <v>1.2287999999999999</v>
      </c>
    </row>
    <row r="364" spans="1:6" x14ac:dyDescent="0.25">
      <c r="A364" s="56">
        <v>13</v>
      </c>
      <c r="B364" s="82">
        <f t="shared" si="25"/>
        <v>42457</v>
      </c>
      <c r="C364" s="83">
        <f t="shared" si="24"/>
        <v>42463</v>
      </c>
      <c r="D364" s="28">
        <v>1.0229999999999999</v>
      </c>
      <c r="E364" s="95">
        <v>8869</v>
      </c>
      <c r="F364" s="76">
        <v>1.2223999999999999</v>
      </c>
    </row>
    <row r="365" spans="1:6" x14ac:dyDescent="0.25">
      <c r="A365" s="56">
        <v>14</v>
      </c>
      <c r="B365" s="82">
        <f t="shared" si="25"/>
        <v>42464</v>
      </c>
      <c r="C365" s="83">
        <f t="shared" si="24"/>
        <v>42470</v>
      </c>
      <c r="D365" s="28">
        <v>1.002</v>
      </c>
      <c r="E365" s="95">
        <v>9982</v>
      </c>
      <c r="F365" s="110">
        <v>1.1915</v>
      </c>
    </row>
    <row r="366" spans="1:6" x14ac:dyDescent="0.25">
      <c r="A366" s="56">
        <v>15</v>
      </c>
      <c r="B366" s="82">
        <f t="shared" si="25"/>
        <v>42471</v>
      </c>
      <c r="C366" s="83">
        <f t="shared" si="24"/>
        <v>42477</v>
      </c>
      <c r="D366" s="28">
        <v>1.002</v>
      </c>
      <c r="E366" s="95">
        <v>9928</v>
      </c>
      <c r="F366" s="76">
        <v>1.1738</v>
      </c>
    </row>
    <row r="367" spans="1:6" x14ac:dyDescent="0.25">
      <c r="A367" s="56">
        <v>16</v>
      </c>
      <c r="B367" s="84">
        <f t="shared" si="25"/>
        <v>42478</v>
      </c>
      <c r="C367" s="85">
        <f t="shared" si="24"/>
        <v>42484</v>
      </c>
      <c r="D367" s="29">
        <v>0.996</v>
      </c>
      <c r="E367" s="95">
        <v>10792</v>
      </c>
      <c r="F367" s="76">
        <v>1.1813</v>
      </c>
    </row>
    <row r="368" spans="1:6" x14ac:dyDescent="0.25">
      <c r="A368" s="56">
        <v>17</v>
      </c>
      <c r="B368" s="82">
        <f t="shared" si="25"/>
        <v>42485</v>
      </c>
      <c r="C368" s="83">
        <f t="shared" si="24"/>
        <v>42491</v>
      </c>
      <c r="D368" s="18">
        <v>1.0009999999999999</v>
      </c>
      <c r="E368" s="95">
        <v>8998</v>
      </c>
      <c r="F368" s="76">
        <v>1.1795</v>
      </c>
    </row>
    <row r="369" spans="1:6" x14ac:dyDescent="0.25">
      <c r="A369" s="56">
        <v>18</v>
      </c>
      <c r="B369" s="82">
        <f t="shared" si="25"/>
        <v>42492</v>
      </c>
      <c r="C369" s="83">
        <f t="shared" si="24"/>
        <v>42498</v>
      </c>
      <c r="D369" s="18">
        <v>1.016</v>
      </c>
      <c r="E369" s="95">
        <v>9538</v>
      </c>
      <c r="F369" s="111">
        <v>1.2017</v>
      </c>
    </row>
    <row r="370" spans="1:6" x14ac:dyDescent="0.25">
      <c r="A370" s="56">
        <v>19</v>
      </c>
      <c r="B370" s="82">
        <f t="shared" si="25"/>
        <v>42499</v>
      </c>
      <c r="C370" s="83">
        <f t="shared" si="24"/>
        <v>42505</v>
      </c>
      <c r="D370" s="18">
        <v>1.0660000000000001</v>
      </c>
      <c r="E370" s="20">
        <v>8700</v>
      </c>
      <c r="F370" s="76">
        <v>1.2533000000000001</v>
      </c>
    </row>
    <row r="371" spans="1:6" x14ac:dyDescent="0.25">
      <c r="A371" s="56">
        <v>20</v>
      </c>
      <c r="B371" s="82">
        <f t="shared" si="25"/>
        <v>42506</v>
      </c>
      <c r="C371" s="83">
        <f t="shared" si="24"/>
        <v>42512</v>
      </c>
      <c r="D371" s="18">
        <v>1.0960000000000001</v>
      </c>
      <c r="E371" s="20">
        <v>8154</v>
      </c>
      <c r="F371" s="76">
        <v>1.3072999999999999</v>
      </c>
    </row>
    <row r="372" spans="1:6" x14ac:dyDescent="0.25">
      <c r="A372" s="56">
        <v>21</v>
      </c>
      <c r="B372" s="82">
        <f t="shared" si="25"/>
        <v>42513</v>
      </c>
      <c r="C372" s="83">
        <f t="shared" si="24"/>
        <v>42519</v>
      </c>
      <c r="D372" s="21">
        <v>1.091</v>
      </c>
      <c r="E372" s="20">
        <v>7981</v>
      </c>
      <c r="F372" s="76">
        <v>1.3068</v>
      </c>
    </row>
    <row r="373" spans="1:6" x14ac:dyDescent="0.25">
      <c r="A373" s="56">
        <v>22</v>
      </c>
      <c r="B373" s="82">
        <f t="shared" si="25"/>
        <v>42520</v>
      </c>
      <c r="C373" s="83">
        <f t="shared" si="24"/>
        <v>42526</v>
      </c>
      <c r="D373" s="21">
        <v>1.1539999999999999</v>
      </c>
      <c r="E373" s="20">
        <v>9094</v>
      </c>
      <c r="F373" s="76">
        <v>1.3725999999999998</v>
      </c>
    </row>
    <row r="374" spans="1:6" x14ac:dyDescent="0.25">
      <c r="A374" s="56">
        <v>23</v>
      </c>
      <c r="B374" s="82">
        <f t="shared" si="25"/>
        <v>42527</v>
      </c>
      <c r="C374" s="83">
        <f t="shared" si="24"/>
        <v>42533</v>
      </c>
      <c r="D374" s="30">
        <v>1.194</v>
      </c>
      <c r="E374" s="20">
        <v>8778</v>
      </c>
      <c r="F374" s="76">
        <v>1.4234</v>
      </c>
    </row>
    <row r="375" spans="1:6" x14ac:dyDescent="0.25">
      <c r="A375" s="56">
        <v>24</v>
      </c>
      <c r="B375" s="82">
        <f t="shared" si="25"/>
        <v>42534</v>
      </c>
      <c r="C375" s="83">
        <f t="shared" si="24"/>
        <v>42540</v>
      </c>
      <c r="D375" s="28">
        <v>1.194</v>
      </c>
      <c r="E375" s="20">
        <v>8505</v>
      </c>
      <c r="F375" s="76">
        <v>1.4250999999999998</v>
      </c>
    </row>
    <row r="376" spans="1:6" x14ac:dyDescent="0.25">
      <c r="A376" s="63">
        <v>25</v>
      </c>
      <c r="B376" s="82">
        <f t="shared" si="25"/>
        <v>42541</v>
      </c>
      <c r="C376" s="83">
        <f t="shared" si="24"/>
        <v>42547</v>
      </c>
      <c r="D376" s="28">
        <v>1.2230000000000001</v>
      </c>
      <c r="E376" s="20">
        <v>8520</v>
      </c>
      <c r="F376" s="76">
        <v>1.4524000000000001</v>
      </c>
    </row>
    <row r="377" spans="1:6" ht="15.75" thickBot="1" x14ac:dyDescent="0.3">
      <c r="A377" s="64">
        <v>26</v>
      </c>
      <c r="B377" s="86">
        <f t="shared" si="25"/>
        <v>42548</v>
      </c>
      <c r="C377" s="87">
        <f t="shared" si="24"/>
        <v>42554</v>
      </c>
      <c r="D377" s="31">
        <v>1.25</v>
      </c>
      <c r="E377" s="24">
        <v>9013</v>
      </c>
      <c r="F377" s="76">
        <v>1.4909999999999999</v>
      </c>
    </row>
    <row r="378" spans="1:6" ht="15.75" thickTop="1" x14ac:dyDescent="0.25">
      <c r="A378" s="64">
        <v>27</v>
      </c>
      <c r="B378" s="80">
        <f t="shared" si="25"/>
        <v>42555</v>
      </c>
      <c r="C378" s="103">
        <f t="shared" si="24"/>
        <v>42561</v>
      </c>
      <c r="D378" s="32">
        <v>1.274</v>
      </c>
      <c r="E378" s="33">
        <v>8324</v>
      </c>
      <c r="F378" s="76">
        <v>1.5318000000000001</v>
      </c>
    </row>
    <row r="379" spans="1:6" x14ac:dyDescent="0.25">
      <c r="A379" s="73">
        <v>28</v>
      </c>
      <c r="B379" s="82">
        <f t="shared" si="25"/>
        <v>42562</v>
      </c>
      <c r="C379" s="104">
        <f t="shared" si="24"/>
        <v>42568</v>
      </c>
      <c r="D379" s="27">
        <v>1.2909999999999999</v>
      </c>
      <c r="E379" s="26">
        <v>8172</v>
      </c>
      <c r="F379" s="76">
        <v>1.5484</v>
      </c>
    </row>
    <row r="380" spans="1:6" x14ac:dyDescent="0.25">
      <c r="A380" s="54">
        <v>29</v>
      </c>
      <c r="B380" s="82">
        <f t="shared" si="25"/>
        <v>42569</v>
      </c>
      <c r="C380" s="104">
        <f t="shared" si="24"/>
        <v>42575</v>
      </c>
      <c r="D380" s="28">
        <v>1.2929999999999999</v>
      </c>
      <c r="E380" s="20">
        <v>8184</v>
      </c>
      <c r="F380" s="96">
        <v>1.5515000000000001</v>
      </c>
    </row>
    <row r="381" spans="1:6" x14ac:dyDescent="0.25">
      <c r="A381" s="56">
        <v>30</v>
      </c>
      <c r="B381" s="82">
        <f t="shared" si="25"/>
        <v>42576</v>
      </c>
      <c r="C381" s="104">
        <f t="shared" si="24"/>
        <v>42582</v>
      </c>
      <c r="D381" s="28">
        <v>1.292</v>
      </c>
      <c r="E381" s="95">
        <v>6864</v>
      </c>
      <c r="F381" s="97">
        <v>1.5535759840657406</v>
      </c>
    </row>
    <row r="382" spans="1:6" x14ac:dyDescent="0.25">
      <c r="A382" s="54">
        <v>31</v>
      </c>
      <c r="B382" s="82">
        <f t="shared" si="25"/>
        <v>42583</v>
      </c>
      <c r="C382" s="104">
        <f t="shared" si="24"/>
        <v>42589</v>
      </c>
      <c r="D382" s="28">
        <v>1.292</v>
      </c>
      <c r="E382" s="95">
        <v>8452</v>
      </c>
      <c r="F382" s="97">
        <v>1.5541999999999998</v>
      </c>
    </row>
    <row r="383" spans="1:6" x14ac:dyDescent="0.25">
      <c r="A383" s="56">
        <v>32</v>
      </c>
      <c r="B383" s="82">
        <f t="shared" si="25"/>
        <v>42590</v>
      </c>
      <c r="C383" s="104">
        <f t="shared" si="24"/>
        <v>42596</v>
      </c>
      <c r="D383" s="28">
        <v>1.2909999999999999</v>
      </c>
      <c r="E383" s="20">
        <v>7782</v>
      </c>
      <c r="F383" s="76">
        <v>1.5537000000000001</v>
      </c>
    </row>
    <row r="384" spans="1:6" x14ac:dyDescent="0.25">
      <c r="A384" s="54">
        <v>1</v>
      </c>
      <c r="B384" s="82">
        <f t="shared" si="25"/>
        <v>42597</v>
      </c>
      <c r="C384" s="104">
        <f t="shared" si="24"/>
        <v>42603</v>
      </c>
      <c r="D384" s="28">
        <v>1.294</v>
      </c>
      <c r="E384" s="20">
        <v>7802</v>
      </c>
      <c r="F384" s="76">
        <v>1.5418000000000001</v>
      </c>
    </row>
    <row r="385" spans="1:6" x14ac:dyDescent="0.25">
      <c r="A385" s="56">
        <v>34</v>
      </c>
      <c r="B385" s="82">
        <f t="shared" si="25"/>
        <v>42604</v>
      </c>
      <c r="C385" s="104">
        <f t="shared" si="24"/>
        <v>42610</v>
      </c>
      <c r="D385" s="28">
        <v>1.298</v>
      </c>
      <c r="E385" s="19">
        <v>8126</v>
      </c>
      <c r="F385" s="76">
        <v>1.5433000000000001</v>
      </c>
    </row>
    <row r="386" spans="1:6" x14ac:dyDescent="0.25">
      <c r="A386" s="54">
        <v>35</v>
      </c>
      <c r="B386" s="82">
        <f t="shared" si="25"/>
        <v>42611</v>
      </c>
      <c r="C386" s="104">
        <f t="shared" si="24"/>
        <v>42617</v>
      </c>
      <c r="D386" s="28">
        <v>1.2969999999999999</v>
      </c>
      <c r="E386" s="20">
        <v>7882</v>
      </c>
      <c r="F386" s="76">
        <v>1.5452000000000001</v>
      </c>
    </row>
    <row r="387" spans="1:6" x14ac:dyDescent="0.25">
      <c r="A387" s="56">
        <v>36</v>
      </c>
      <c r="B387" s="82">
        <f t="shared" si="25"/>
        <v>42618</v>
      </c>
      <c r="C387" s="104">
        <f t="shared" si="24"/>
        <v>42624</v>
      </c>
      <c r="D387" s="28">
        <v>1.2989999999999999</v>
      </c>
      <c r="E387" s="20">
        <v>8824</v>
      </c>
      <c r="F387" s="76">
        <v>1.5485</v>
      </c>
    </row>
    <row r="388" spans="1:6" x14ac:dyDescent="0.25">
      <c r="A388" s="54">
        <v>37</v>
      </c>
      <c r="B388" s="82">
        <f t="shared" si="25"/>
        <v>42625</v>
      </c>
      <c r="C388" s="104">
        <f t="shared" si="24"/>
        <v>42631</v>
      </c>
      <c r="D388" s="28">
        <v>1.3029999999999999</v>
      </c>
      <c r="E388" s="20">
        <v>8234</v>
      </c>
      <c r="F388" s="76">
        <v>1.5536000000000001</v>
      </c>
    </row>
    <row r="389" spans="1:6" x14ac:dyDescent="0.25">
      <c r="A389" s="56">
        <v>38</v>
      </c>
      <c r="B389" s="82">
        <f t="shared" si="25"/>
        <v>42632</v>
      </c>
      <c r="C389" s="104">
        <f t="shared" si="24"/>
        <v>42638</v>
      </c>
      <c r="D389" s="28">
        <v>1.327</v>
      </c>
      <c r="E389" s="20">
        <v>8250</v>
      </c>
      <c r="F389" s="76">
        <v>1.5874000000000001</v>
      </c>
    </row>
    <row r="390" spans="1:6" x14ac:dyDescent="0.25">
      <c r="A390" s="54">
        <v>39</v>
      </c>
      <c r="B390" s="82">
        <f t="shared" si="25"/>
        <v>42639</v>
      </c>
      <c r="C390" s="104">
        <f t="shared" si="24"/>
        <v>42645</v>
      </c>
      <c r="D390" s="28">
        <v>1.337</v>
      </c>
      <c r="E390" s="20">
        <v>8880</v>
      </c>
      <c r="F390" s="76">
        <v>1.5883</v>
      </c>
    </row>
    <row r="391" spans="1:6" x14ac:dyDescent="0.25">
      <c r="A391" s="56">
        <v>40</v>
      </c>
      <c r="B391" s="82">
        <f t="shared" si="25"/>
        <v>42646</v>
      </c>
      <c r="C391" s="104">
        <f t="shared" si="24"/>
        <v>42652</v>
      </c>
      <c r="D391" s="28">
        <v>1.2969999999999999</v>
      </c>
      <c r="E391" s="20">
        <v>10010</v>
      </c>
      <c r="F391" s="76">
        <v>1.5544</v>
      </c>
    </row>
    <row r="392" spans="1:6" x14ac:dyDescent="0.25">
      <c r="A392" s="54">
        <v>41</v>
      </c>
      <c r="B392" s="82">
        <f t="shared" si="25"/>
        <v>42653</v>
      </c>
      <c r="C392" s="104">
        <f t="shared" si="24"/>
        <v>42659</v>
      </c>
      <c r="D392" s="28">
        <v>1.248</v>
      </c>
      <c r="E392" s="20">
        <v>8940</v>
      </c>
      <c r="F392" s="76">
        <v>1.4943</v>
      </c>
    </row>
    <row r="393" spans="1:6" x14ac:dyDescent="0.25">
      <c r="A393" s="56">
        <v>42</v>
      </c>
      <c r="B393" s="82">
        <f t="shared" si="25"/>
        <v>42660</v>
      </c>
      <c r="C393" s="104">
        <f t="shared" si="24"/>
        <v>42666</v>
      </c>
      <c r="D393" s="28">
        <v>1.214</v>
      </c>
      <c r="E393" s="20">
        <v>8092</v>
      </c>
      <c r="F393" s="76">
        <v>1.4455</v>
      </c>
    </row>
    <row r="394" spans="1:6" x14ac:dyDescent="0.25">
      <c r="A394" s="54">
        <v>43</v>
      </c>
      <c r="B394" s="82">
        <f t="shared" si="25"/>
        <v>42667</v>
      </c>
      <c r="C394" s="104">
        <f t="shared" si="24"/>
        <v>42673</v>
      </c>
      <c r="D394" s="28">
        <v>1.1919999999999999</v>
      </c>
      <c r="E394" s="20">
        <v>9474</v>
      </c>
      <c r="F394" s="76">
        <v>1.4174</v>
      </c>
    </row>
    <row r="395" spans="1:6" x14ac:dyDescent="0.25">
      <c r="A395" s="56">
        <v>44</v>
      </c>
      <c r="B395" s="82">
        <f t="shared" si="25"/>
        <v>42674</v>
      </c>
      <c r="C395" s="104">
        <f t="shared" si="24"/>
        <v>42680</v>
      </c>
      <c r="D395" s="28">
        <v>1.1890000000000001</v>
      </c>
      <c r="E395" s="20">
        <v>8704</v>
      </c>
      <c r="F395" s="76">
        <v>1.415</v>
      </c>
    </row>
    <row r="396" spans="1:6" x14ac:dyDescent="0.25">
      <c r="A396" s="54">
        <v>45</v>
      </c>
      <c r="B396" s="82">
        <f t="shared" si="25"/>
        <v>42681</v>
      </c>
      <c r="C396" s="104">
        <f t="shared" si="24"/>
        <v>42687</v>
      </c>
      <c r="D396" s="28">
        <v>1.1859999999999999</v>
      </c>
      <c r="E396" s="20">
        <v>9779</v>
      </c>
      <c r="F396" s="76">
        <v>1.4022999999999999</v>
      </c>
    </row>
    <row r="397" spans="1:6" x14ac:dyDescent="0.25">
      <c r="A397" s="56">
        <v>46</v>
      </c>
      <c r="B397" s="82">
        <f t="shared" si="25"/>
        <v>42688</v>
      </c>
      <c r="C397" s="104">
        <f t="shared" si="24"/>
        <v>42694</v>
      </c>
      <c r="D397" s="28">
        <v>1.1859999999999999</v>
      </c>
      <c r="E397" s="20">
        <v>9017</v>
      </c>
      <c r="F397" s="76">
        <v>1.399</v>
      </c>
    </row>
    <row r="398" spans="1:6" x14ac:dyDescent="0.25">
      <c r="A398" s="54">
        <v>47</v>
      </c>
      <c r="B398" s="82">
        <f t="shared" si="25"/>
        <v>42695</v>
      </c>
      <c r="C398" s="104">
        <f t="shared" si="24"/>
        <v>42701</v>
      </c>
      <c r="D398" s="28">
        <v>1.2</v>
      </c>
      <c r="E398" s="20">
        <v>9192</v>
      </c>
      <c r="F398" s="76">
        <v>1.4196</v>
      </c>
    </row>
    <row r="399" spans="1:6" x14ac:dyDescent="0.25">
      <c r="A399" s="56">
        <v>48</v>
      </c>
      <c r="B399" s="82">
        <f t="shared" si="25"/>
        <v>42702</v>
      </c>
      <c r="C399" s="104">
        <f t="shared" si="24"/>
        <v>42708</v>
      </c>
      <c r="D399" s="28">
        <v>1.224</v>
      </c>
      <c r="E399" s="20">
        <v>8706</v>
      </c>
      <c r="F399" s="76">
        <v>1.4455</v>
      </c>
    </row>
    <row r="400" spans="1:6" x14ac:dyDescent="0.25">
      <c r="A400" s="54">
        <v>49</v>
      </c>
      <c r="B400" s="82">
        <f t="shared" si="25"/>
        <v>42709</v>
      </c>
      <c r="C400" s="104">
        <f t="shared" si="24"/>
        <v>42715</v>
      </c>
      <c r="D400" s="29">
        <v>1.2373000000000001</v>
      </c>
      <c r="E400" s="34">
        <v>9244</v>
      </c>
      <c r="F400" s="76">
        <v>1.4694999999999998</v>
      </c>
    </row>
    <row r="401" spans="1:7" x14ac:dyDescent="0.25">
      <c r="A401" s="56">
        <v>50</v>
      </c>
      <c r="B401" s="82">
        <f t="shared" si="25"/>
        <v>42716</v>
      </c>
      <c r="C401" s="104">
        <f t="shared" si="24"/>
        <v>42722</v>
      </c>
      <c r="D401" s="99">
        <v>1.256</v>
      </c>
      <c r="E401" s="100">
        <v>8314</v>
      </c>
      <c r="F401" s="76">
        <v>1.4922</v>
      </c>
    </row>
    <row r="402" spans="1:7" x14ac:dyDescent="0.25">
      <c r="A402" s="54">
        <v>51</v>
      </c>
      <c r="B402" s="82">
        <f t="shared" si="25"/>
        <v>42723</v>
      </c>
      <c r="C402" s="104">
        <f t="shared" si="24"/>
        <v>42729</v>
      </c>
      <c r="D402" s="99">
        <v>1.22</v>
      </c>
      <c r="E402" s="100">
        <v>9652</v>
      </c>
      <c r="F402" s="111">
        <v>1.4512</v>
      </c>
    </row>
    <row r="403" spans="1:7" x14ac:dyDescent="0.25">
      <c r="A403" s="175">
        <v>52</v>
      </c>
      <c r="B403" s="82">
        <f>B402+7</f>
        <v>42730</v>
      </c>
      <c r="C403" s="176">
        <f t="shared" si="24"/>
        <v>42736</v>
      </c>
      <c r="D403" s="177"/>
      <c r="E403" s="178"/>
      <c r="F403" s="179">
        <v>1.4044999999999999</v>
      </c>
      <c r="G403" t="s">
        <v>392</v>
      </c>
    </row>
    <row r="404" spans="1:7" ht="15.75" thickBot="1" x14ac:dyDescent="0.3">
      <c r="A404" s="180"/>
      <c r="B404" s="181"/>
      <c r="C404" s="181"/>
      <c r="D404" s="183"/>
      <c r="E404" s="184"/>
      <c r="F404" s="182"/>
    </row>
    <row r="405" spans="1:7" ht="18.75" thickTop="1" x14ac:dyDescent="0.25">
      <c r="A405" s="238">
        <v>2017</v>
      </c>
      <c r="B405" s="239"/>
      <c r="C405" s="240"/>
      <c r="D405" s="242" t="s">
        <v>178</v>
      </c>
      <c r="E405" s="243"/>
      <c r="F405" s="248" t="s">
        <v>177</v>
      </c>
    </row>
    <row r="406" spans="1:7" x14ac:dyDescent="0.25">
      <c r="A406" s="44"/>
      <c r="B406" s="45"/>
      <c r="C406" s="241"/>
      <c r="D406" s="244"/>
      <c r="E406" s="245"/>
      <c r="F406" s="249"/>
    </row>
    <row r="407" spans="1:7" x14ac:dyDescent="0.25">
      <c r="A407" s="44"/>
      <c r="B407" s="45"/>
      <c r="C407" s="45"/>
      <c r="D407" s="246"/>
      <c r="E407" s="247"/>
      <c r="F407" s="249"/>
    </row>
    <row r="408" spans="1:7" ht="15.75" thickBot="1" x14ac:dyDescent="0.3">
      <c r="A408" s="48" t="s">
        <v>2</v>
      </c>
      <c r="B408" s="49" t="s">
        <v>3</v>
      </c>
      <c r="C408" s="50" t="s">
        <v>4</v>
      </c>
      <c r="D408" s="39" t="s">
        <v>6</v>
      </c>
      <c r="E408" s="40" t="s">
        <v>7</v>
      </c>
      <c r="F408" s="250"/>
    </row>
    <row r="409" spans="1:7" ht="15.75" thickTop="1" x14ac:dyDescent="0.25">
      <c r="A409" s="54">
        <v>1</v>
      </c>
      <c r="B409" s="80">
        <f>B403+7</f>
        <v>42737</v>
      </c>
      <c r="C409" s="186">
        <f>B409+6</f>
        <v>42743</v>
      </c>
      <c r="D409" s="185">
        <v>1.1910000000000001</v>
      </c>
      <c r="E409" s="26">
        <v>8372</v>
      </c>
      <c r="F409" s="76">
        <v>1.4097</v>
      </c>
    </row>
    <row r="410" spans="1:7" x14ac:dyDescent="0.25">
      <c r="A410" s="54">
        <v>2</v>
      </c>
      <c r="B410" s="82">
        <f t="shared" ref="B410:C412" si="26">B409+7</f>
        <v>42744</v>
      </c>
      <c r="C410" s="174">
        <f t="shared" si="26"/>
        <v>42750</v>
      </c>
      <c r="D410" s="173">
        <v>1.228</v>
      </c>
      <c r="E410" s="26">
        <v>9456</v>
      </c>
      <c r="F410" s="76">
        <v>1.4528000000000001</v>
      </c>
    </row>
    <row r="411" spans="1:7" x14ac:dyDescent="0.25">
      <c r="A411" s="54">
        <v>3</v>
      </c>
      <c r="B411" s="82">
        <f t="shared" si="26"/>
        <v>42751</v>
      </c>
      <c r="C411" s="83">
        <f t="shared" si="26"/>
        <v>42757</v>
      </c>
      <c r="D411" s="18">
        <v>1.19</v>
      </c>
      <c r="E411" s="19">
        <v>10054</v>
      </c>
      <c r="F411" s="76">
        <v>1.4106000000000001</v>
      </c>
    </row>
    <row r="412" spans="1:7" x14ac:dyDescent="0.25">
      <c r="A412" s="54">
        <v>4</v>
      </c>
      <c r="B412" s="82">
        <f t="shared" si="26"/>
        <v>42758</v>
      </c>
      <c r="C412" s="83">
        <f t="shared" si="26"/>
        <v>42764</v>
      </c>
      <c r="D412" s="18">
        <v>1.1879999999999999</v>
      </c>
      <c r="E412" s="108">
        <v>9880</v>
      </c>
      <c r="F412" s="76">
        <v>1.4095</v>
      </c>
    </row>
    <row r="413" spans="1:7" x14ac:dyDescent="0.25">
      <c r="A413" s="54">
        <v>5</v>
      </c>
      <c r="B413" s="82">
        <f t="shared" ref="B413:B460" si="27">B412+7</f>
        <v>42765</v>
      </c>
      <c r="C413" s="83">
        <f t="shared" ref="C413:C460" si="28">C412+7</f>
        <v>42771</v>
      </c>
      <c r="D413" s="27">
        <v>1.18</v>
      </c>
      <c r="E413" s="107">
        <v>10211</v>
      </c>
      <c r="F413" s="76">
        <v>1.4332</v>
      </c>
    </row>
    <row r="414" spans="1:7" x14ac:dyDescent="0.25">
      <c r="A414" s="54">
        <v>6</v>
      </c>
      <c r="B414" s="82">
        <f t="shared" si="27"/>
        <v>42772</v>
      </c>
      <c r="C414" s="83">
        <f t="shared" si="28"/>
        <v>42778</v>
      </c>
      <c r="D414" s="28">
        <v>1.1890000000000001</v>
      </c>
      <c r="E414" s="108">
        <v>9460</v>
      </c>
      <c r="F414" s="76">
        <v>1.4118000000000002</v>
      </c>
    </row>
    <row r="415" spans="1:7" x14ac:dyDescent="0.25">
      <c r="A415" s="54">
        <v>7</v>
      </c>
      <c r="B415" s="82">
        <f t="shared" si="27"/>
        <v>42779</v>
      </c>
      <c r="C415" s="83">
        <f t="shared" si="28"/>
        <v>42785</v>
      </c>
      <c r="D415" s="28">
        <v>1.1890000000000001</v>
      </c>
      <c r="E415" s="108">
        <v>9294</v>
      </c>
      <c r="F415" s="109">
        <v>1.4121000000000001</v>
      </c>
    </row>
    <row r="416" spans="1:7" x14ac:dyDescent="0.25">
      <c r="A416" s="54">
        <v>8</v>
      </c>
      <c r="B416" s="82">
        <f t="shared" si="27"/>
        <v>42786</v>
      </c>
      <c r="C416" s="83">
        <f t="shared" si="28"/>
        <v>42792</v>
      </c>
      <c r="D416" s="28">
        <v>1.1870000000000001</v>
      </c>
      <c r="E416" s="108">
        <v>9551</v>
      </c>
      <c r="F416" s="76">
        <v>1.4125999999999999</v>
      </c>
    </row>
    <row r="417" spans="1:6" x14ac:dyDescent="0.25">
      <c r="A417" s="54">
        <v>9</v>
      </c>
      <c r="B417" s="82">
        <f t="shared" si="27"/>
        <v>42793</v>
      </c>
      <c r="C417" s="83">
        <f t="shared" si="28"/>
        <v>42799</v>
      </c>
      <c r="D417" s="28">
        <v>1.1859999999999999</v>
      </c>
      <c r="E417" s="95">
        <v>9026</v>
      </c>
      <c r="F417" s="109">
        <v>1.4122999999999999</v>
      </c>
    </row>
    <row r="418" spans="1:6" x14ac:dyDescent="0.25">
      <c r="A418" s="54">
        <v>10</v>
      </c>
      <c r="B418" s="82">
        <f t="shared" si="27"/>
        <v>42800</v>
      </c>
      <c r="C418" s="83">
        <f t="shared" si="28"/>
        <v>42806</v>
      </c>
      <c r="D418" s="28">
        <v>1.206</v>
      </c>
      <c r="E418" s="95">
        <v>9170</v>
      </c>
      <c r="F418" s="76">
        <v>1.4246000000000001</v>
      </c>
    </row>
    <row r="419" spans="1:6" x14ac:dyDescent="0.25">
      <c r="A419" s="54">
        <v>11</v>
      </c>
      <c r="B419" s="82">
        <f t="shared" si="27"/>
        <v>42807</v>
      </c>
      <c r="C419" s="83">
        <f t="shared" si="28"/>
        <v>42813</v>
      </c>
      <c r="D419" s="28">
        <v>1.2270000000000001</v>
      </c>
      <c r="E419" s="95">
        <v>8864</v>
      </c>
      <c r="F419" s="76">
        <v>1.4624000000000001</v>
      </c>
    </row>
    <row r="420" spans="1:6" x14ac:dyDescent="0.25">
      <c r="A420" s="54">
        <v>12</v>
      </c>
      <c r="B420" s="82">
        <f t="shared" si="27"/>
        <v>42814</v>
      </c>
      <c r="C420" s="83">
        <f t="shared" si="28"/>
        <v>42820</v>
      </c>
      <c r="D420" s="28">
        <v>1.2410000000000001</v>
      </c>
      <c r="E420" s="95">
        <v>9628</v>
      </c>
      <c r="F420" s="76">
        <v>1.4631999999999998</v>
      </c>
    </row>
    <row r="421" spans="1:6" x14ac:dyDescent="0.25">
      <c r="A421" s="54">
        <v>13</v>
      </c>
      <c r="B421" s="82">
        <f t="shared" si="27"/>
        <v>42821</v>
      </c>
      <c r="C421" s="83">
        <f t="shared" si="28"/>
        <v>42827</v>
      </c>
      <c r="D421" s="28">
        <v>1.268</v>
      </c>
      <c r="E421" s="95">
        <v>8626</v>
      </c>
      <c r="F421" s="76">
        <v>1.51</v>
      </c>
    </row>
    <row r="422" spans="1:6" x14ac:dyDescent="0.25">
      <c r="A422" s="54">
        <v>14</v>
      </c>
      <c r="B422" s="82">
        <f t="shared" si="27"/>
        <v>42828</v>
      </c>
      <c r="C422" s="83">
        <f t="shared" si="28"/>
        <v>42834</v>
      </c>
      <c r="D422" s="28">
        <v>1.3260000000000001</v>
      </c>
      <c r="E422" s="95">
        <v>8812</v>
      </c>
      <c r="F422" s="76">
        <v>1.587</v>
      </c>
    </row>
    <row r="423" spans="1:6" x14ac:dyDescent="0.25">
      <c r="A423" s="54">
        <v>15</v>
      </c>
      <c r="B423" s="82">
        <f t="shared" si="27"/>
        <v>42835</v>
      </c>
      <c r="C423" s="83">
        <f t="shared" si="28"/>
        <v>42841</v>
      </c>
      <c r="D423" s="28">
        <v>1.3680000000000001</v>
      </c>
      <c r="E423" s="95">
        <v>9109</v>
      </c>
      <c r="F423" s="110">
        <v>1.6354</v>
      </c>
    </row>
    <row r="424" spans="1:6" x14ac:dyDescent="0.25">
      <c r="A424" s="54">
        <v>16</v>
      </c>
      <c r="B424" s="82">
        <f t="shared" si="27"/>
        <v>42842</v>
      </c>
      <c r="C424" s="83">
        <f t="shared" si="28"/>
        <v>42848</v>
      </c>
      <c r="D424" s="28">
        <v>1.361</v>
      </c>
      <c r="E424" s="95">
        <v>8923</v>
      </c>
      <c r="F424" s="76">
        <v>1.6321000000000001</v>
      </c>
    </row>
    <row r="425" spans="1:6" x14ac:dyDescent="0.25">
      <c r="A425" s="54">
        <v>17</v>
      </c>
      <c r="B425" s="82">
        <f t="shared" si="27"/>
        <v>42849</v>
      </c>
      <c r="C425" s="83">
        <f t="shared" si="28"/>
        <v>42855</v>
      </c>
      <c r="D425" s="29">
        <v>1.3640000000000001</v>
      </c>
      <c r="E425" s="95">
        <v>8664</v>
      </c>
      <c r="F425" s="76">
        <v>1.6347999999999998</v>
      </c>
    </row>
    <row r="426" spans="1:6" x14ac:dyDescent="0.25">
      <c r="A426" s="54">
        <v>18</v>
      </c>
      <c r="B426" s="82">
        <f t="shared" si="27"/>
        <v>42856</v>
      </c>
      <c r="C426" s="83">
        <f t="shared" si="28"/>
        <v>42862</v>
      </c>
      <c r="D426" s="18">
        <v>1.3859999999999999</v>
      </c>
      <c r="E426" s="95">
        <v>8256</v>
      </c>
      <c r="F426" s="76">
        <v>1.6578999999999999</v>
      </c>
    </row>
    <row r="427" spans="1:6" x14ac:dyDescent="0.25">
      <c r="A427" s="54">
        <v>19</v>
      </c>
      <c r="B427" s="82">
        <f t="shared" si="27"/>
        <v>42863</v>
      </c>
      <c r="C427" s="83">
        <f t="shared" si="28"/>
        <v>42869</v>
      </c>
      <c r="D427" s="18">
        <v>1.387</v>
      </c>
      <c r="E427" s="95">
        <v>9164</v>
      </c>
      <c r="F427" s="111">
        <v>1.6581999999999999</v>
      </c>
    </row>
    <row r="428" spans="1:6" x14ac:dyDescent="0.25">
      <c r="A428" s="54">
        <v>20</v>
      </c>
      <c r="B428" s="82">
        <f t="shared" si="27"/>
        <v>42870</v>
      </c>
      <c r="C428" s="83">
        <f t="shared" si="28"/>
        <v>42876</v>
      </c>
      <c r="D428" s="18">
        <v>1.3939999999999999</v>
      </c>
      <c r="E428" s="20">
        <v>8934</v>
      </c>
      <c r="F428" s="76">
        <v>1.6694</v>
      </c>
    </row>
    <row r="429" spans="1:6" x14ac:dyDescent="0.25">
      <c r="A429" s="54">
        <v>21</v>
      </c>
      <c r="B429" s="82">
        <f t="shared" si="27"/>
        <v>42877</v>
      </c>
      <c r="C429" s="83">
        <f t="shared" si="28"/>
        <v>42883</v>
      </c>
      <c r="D429" s="18">
        <v>1.4219999999999999</v>
      </c>
      <c r="E429" s="20">
        <v>8524</v>
      </c>
      <c r="F429" s="76">
        <v>1.7054</v>
      </c>
    </row>
    <row r="430" spans="1:6" x14ac:dyDescent="0.25">
      <c r="A430" s="54">
        <v>22</v>
      </c>
      <c r="B430" s="82">
        <f t="shared" si="27"/>
        <v>42884</v>
      </c>
      <c r="C430" s="83">
        <f t="shared" si="28"/>
        <v>42890</v>
      </c>
      <c r="D430" s="21">
        <v>1.423</v>
      </c>
      <c r="E430" s="20">
        <v>8852</v>
      </c>
      <c r="F430" s="76">
        <v>1.7038</v>
      </c>
    </row>
    <row r="431" spans="1:6" x14ac:dyDescent="0.25">
      <c r="A431" s="54">
        <v>23</v>
      </c>
      <c r="B431" s="82">
        <f t="shared" si="27"/>
        <v>42891</v>
      </c>
      <c r="C431" s="83">
        <f t="shared" si="28"/>
        <v>42897</v>
      </c>
      <c r="D431" s="21">
        <v>1.429</v>
      </c>
      <c r="E431" s="20">
        <v>8560</v>
      </c>
      <c r="F431" s="76">
        <v>1.6997</v>
      </c>
    </row>
    <row r="432" spans="1:6" x14ac:dyDescent="0.25">
      <c r="A432" s="54">
        <v>24</v>
      </c>
      <c r="B432" s="82">
        <f t="shared" si="27"/>
        <v>42898</v>
      </c>
      <c r="C432" s="83">
        <f t="shared" si="28"/>
        <v>42904</v>
      </c>
      <c r="D432" s="30">
        <v>1.43</v>
      </c>
      <c r="E432" s="20">
        <v>8012</v>
      </c>
      <c r="F432" s="76">
        <v>1.6952</v>
      </c>
    </row>
    <row r="433" spans="1:7" x14ac:dyDescent="0.25">
      <c r="A433" s="54">
        <v>25</v>
      </c>
      <c r="B433" s="82">
        <f t="shared" si="27"/>
        <v>42905</v>
      </c>
      <c r="C433" s="83">
        <f t="shared" si="28"/>
        <v>42911</v>
      </c>
      <c r="D433" s="28" t="s">
        <v>394</v>
      </c>
      <c r="E433" s="20" t="s">
        <v>394</v>
      </c>
      <c r="F433" s="76">
        <v>1.6903999999999999</v>
      </c>
      <c r="G433" s="2" t="s">
        <v>393</v>
      </c>
    </row>
    <row r="434" spans="1:7" x14ac:dyDescent="0.25">
      <c r="A434" s="54">
        <v>26</v>
      </c>
      <c r="B434" s="82">
        <f t="shared" si="27"/>
        <v>42912</v>
      </c>
      <c r="C434" s="83">
        <f t="shared" si="28"/>
        <v>42918</v>
      </c>
      <c r="D434" s="28" t="s">
        <v>394</v>
      </c>
      <c r="E434" s="20" t="s">
        <v>394</v>
      </c>
      <c r="F434" s="76">
        <v>1.6841999999999999</v>
      </c>
      <c r="G434" s="2" t="s">
        <v>393</v>
      </c>
    </row>
    <row r="435" spans="1:7" x14ac:dyDescent="0.25">
      <c r="A435" s="54">
        <v>27</v>
      </c>
      <c r="B435" s="82">
        <f t="shared" si="27"/>
        <v>42919</v>
      </c>
      <c r="C435" s="83">
        <f t="shared" si="28"/>
        <v>42925</v>
      </c>
      <c r="D435" s="31">
        <v>1.4350000000000001</v>
      </c>
      <c r="E435" s="24">
        <v>9266</v>
      </c>
      <c r="F435" s="76">
        <v>1.6843999999999999</v>
      </c>
    </row>
    <row r="436" spans="1:7" x14ac:dyDescent="0.25">
      <c r="A436" s="54">
        <v>28</v>
      </c>
      <c r="B436" s="82">
        <f t="shared" si="27"/>
        <v>42926</v>
      </c>
      <c r="C436" s="83">
        <f t="shared" si="28"/>
        <v>42932</v>
      </c>
      <c r="D436" s="32">
        <v>1.385</v>
      </c>
      <c r="E436" s="33">
        <v>9874</v>
      </c>
      <c r="F436" s="76">
        <v>1.6374000000000002</v>
      </c>
    </row>
    <row r="437" spans="1:7" x14ac:dyDescent="0.25">
      <c r="A437" s="54">
        <v>29</v>
      </c>
      <c r="B437" s="82">
        <f t="shared" si="27"/>
        <v>42933</v>
      </c>
      <c r="C437" s="83">
        <f t="shared" si="28"/>
        <v>42939</v>
      </c>
      <c r="D437" s="27">
        <v>1.325</v>
      </c>
      <c r="E437" s="26">
        <v>8419</v>
      </c>
      <c r="F437" s="76">
        <v>1.5816999999999999</v>
      </c>
    </row>
    <row r="438" spans="1:7" x14ac:dyDescent="0.25">
      <c r="A438" s="54">
        <v>30</v>
      </c>
      <c r="B438" s="82">
        <f t="shared" si="27"/>
        <v>42940</v>
      </c>
      <c r="C438" s="83">
        <f t="shared" si="28"/>
        <v>42946</v>
      </c>
      <c r="D438" s="28">
        <v>1.331</v>
      </c>
      <c r="E438" s="20">
        <v>9266</v>
      </c>
      <c r="F438" s="96">
        <v>1.5834000000000001</v>
      </c>
    </row>
    <row r="439" spans="1:7" x14ac:dyDescent="0.25">
      <c r="A439" s="54">
        <v>31</v>
      </c>
      <c r="B439" s="82">
        <f t="shared" si="27"/>
        <v>42947</v>
      </c>
      <c r="C439" s="83">
        <f t="shared" si="28"/>
        <v>42953</v>
      </c>
      <c r="D439" s="28">
        <v>1.323</v>
      </c>
      <c r="E439" s="95">
        <v>7816</v>
      </c>
      <c r="F439" s="97">
        <v>1.5878000000000001</v>
      </c>
    </row>
    <row r="440" spans="1:7" x14ac:dyDescent="0.25">
      <c r="A440" s="54">
        <v>32</v>
      </c>
      <c r="B440" s="82">
        <f t="shared" si="27"/>
        <v>42954</v>
      </c>
      <c r="C440" s="83">
        <f t="shared" si="28"/>
        <v>42960</v>
      </c>
      <c r="D440" s="28">
        <v>1.339</v>
      </c>
      <c r="E440" s="95">
        <v>9054</v>
      </c>
      <c r="F440" s="97">
        <v>1.5781999999999998</v>
      </c>
    </row>
    <row r="441" spans="1:7" x14ac:dyDescent="0.25">
      <c r="A441" s="54">
        <v>33</v>
      </c>
      <c r="B441" s="82">
        <f t="shared" si="27"/>
        <v>42961</v>
      </c>
      <c r="C441" s="83">
        <f t="shared" si="28"/>
        <v>42967</v>
      </c>
      <c r="D441" s="28">
        <v>1.3360000000000001</v>
      </c>
      <c r="E441" s="20">
        <v>8266</v>
      </c>
      <c r="F441" s="76">
        <v>1.5783</v>
      </c>
    </row>
    <row r="442" spans="1:7" x14ac:dyDescent="0.25">
      <c r="A442" s="54">
        <v>34</v>
      </c>
      <c r="B442" s="82">
        <f t="shared" si="27"/>
        <v>42968</v>
      </c>
      <c r="C442" s="83">
        <f t="shared" si="28"/>
        <v>42974</v>
      </c>
      <c r="D442" s="28">
        <v>1.3380000000000001</v>
      </c>
      <c r="E442" s="20">
        <v>9118</v>
      </c>
      <c r="F442" s="76">
        <v>1.5786000000000002</v>
      </c>
    </row>
    <row r="443" spans="1:7" x14ac:dyDescent="0.25">
      <c r="A443" s="54">
        <v>35</v>
      </c>
      <c r="B443" s="82">
        <f t="shared" si="27"/>
        <v>42975</v>
      </c>
      <c r="C443" s="83">
        <f t="shared" si="28"/>
        <v>42981</v>
      </c>
      <c r="D443" s="28">
        <v>1.3420000000000001</v>
      </c>
      <c r="E443" s="19">
        <v>9766</v>
      </c>
      <c r="F443" s="76">
        <v>1.5816999999999999</v>
      </c>
    </row>
    <row r="444" spans="1:7" x14ac:dyDescent="0.25">
      <c r="A444" s="54">
        <v>36</v>
      </c>
      <c r="B444" s="82">
        <f t="shared" si="27"/>
        <v>42982</v>
      </c>
      <c r="C444" s="83">
        <f t="shared" si="28"/>
        <v>42988</v>
      </c>
      <c r="D444" s="28">
        <v>1.339</v>
      </c>
      <c r="E444" s="20">
        <v>8542</v>
      </c>
      <c r="F444" s="76">
        <v>1.5812999999999999</v>
      </c>
    </row>
    <row r="445" spans="1:7" x14ac:dyDescent="0.25">
      <c r="A445" s="54">
        <v>37</v>
      </c>
      <c r="B445" s="82">
        <f t="shared" si="27"/>
        <v>42989</v>
      </c>
      <c r="C445" s="83">
        <f t="shared" si="28"/>
        <v>42995</v>
      </c>
      <c r="D445" s="28">
        <v>1.3340000000000001</v>
      </c>
      <c r="E445" s="20">
        <v>8078</v>
      </c>
      <c r="F445" s="76">
        <v>1.5796999999999999</v>
      </c>
    </row>
    <row r="446" spans="1:7" x14ac:dyDescent="0.25">
      <c r="A446" s="54">
        <v>38</v>
      </c>
      <c r="B446" s="82">
        <f t="shared" si="27"/>
        <v>42996</v>
      </c>
      <c r="C446" s="83">
        <f t="shared" si="28"/>
        <v>43002</v>
      </c>
      <c r="D446" s="28">
        <v>1.2689999999999999</v>
      </c>
      <c r="E446" s="20">
        <v>9066</v>
      </c>
      <c r="F446" s="76">
        <v>1.4924999999999999</v>
      </c>
    </row>
    <row r="447" spans="1:7" x14ac:dyDescent="0.25">
      <c r="A447" s="54">
        <v>39</v>
      </c>
      <c r="B447" s="82">
        <f t="shared" si="27"/>
        <v>43003</v>
      </c>
      <c r="C447" s="83">
        <f t="shared" si="28"/>
        <v>43009</v>
      </c>
      <c r="D447" s="28">
        <v>1.234</v>
      </c>
      <c r="E447" s="20">
        <v>8716</v>
      </c>
      <c r="F447" s="76">
        <v>1.4499000000000002</v>
      </c>
    </row>
    <row r="448" spans="1:7" x14ac:dyDescent="0.25">
      <c r="A448" s="54">
        <v>40</v>
      </c>
      <c r="B448" s="82">
        <f t="shared" si="27"/>
        <v>43010</v>
      </c>
      <c r="C448" s="83">
        <f t="shared" si="28"/>
        <v>43016</v>
      </c>
      <c r="D448" s="28">
        <v>1.194</v>
      </c>
      <c r="E448" s="20">
        <v>9214</v>
      </c>
      <c r="F448" s="76">
        <v>1.3978999999999999</v>
      </c>
    </row>
    <row r="449" spans="1:7" x14ac:dyDescent="0.25">
      <c r="A449" s="54">
        <v>41</v>
      </c>
      <c r="B449" s="82">
        <f t="shared" si="27"/>
        <v>43017</v>
      </c>
      <c r="C449" s="83">
        <f t="shared" si="28"/>
        <v>43023</v>
      </c>
      <c r="D449" s="28">
        <v>1.1739999999999999</v>
      </c>
      <c r="E449" s="20">
        <v>9386</v>
      </c>
      <c r="F449" s="76">
        <v>1.3734</v>
      </c>
    </row>
    <row r="450" spans="1:7" x14ac:dyDescent="0.25">
      <c r="A450" s="54">
        <v>42</v>
      </c>
      <c r="B450" s="82">
        <f t="shared" si="27"/>
        <v>43024</v>
      </c>
      <c r="C450" s="83">
        <f t="shared" si="28"/>
        <v>43030</v>
      </c>
      <c r="D450" s="28">
        <v>1.1759999999999999</v>
      </c>
      <c r="E450" s="20">
        <v>9202</v>
      </c>
      <c r="F450" s="76">
        <v>1.3694999999999999</v>
      </c>
    </row>
    <row r="451" spans="1:7" x14ac:dyDescent="0.25">
      <c r="A451" s="54">
        <v>43</v>
      </c>
      <c r="B451" s="82">
        <f t="shared" si="27"/>
        <v>43031</v>
      </c>
      <c r="C451" s="83">
        <f t="shared" si="28"/>
        <v>43037</v>
      </c>
      <c r="D451" s="28">
        <v>1.173</v>
      </c>
      <c r="E451" s="20">
        <v>8704</v>
      </c>
      <c r="F451" s="76">
        <v>1.3694999999999999</v>
      </c>
    </row>
    <row r="452" spans="1:7" x14ac:dyDescent="0.25">
      <c r="A452" s="54">
        <v>44</v>
      </c>
      <c r="B452" s="82">
        <f t="shared" si="27"/>
        <v>43038</v>
      </c>
      <c r="C452" s="83">
        <f t="shared" si="28"/>
        <v>43044</v>
      </c>
      <c r="D452" s="28">
        <v>1.1339999999999999</v>
      </c>
      <c r="E452" s="20">
        <v>8682</v>
      </c>
      <c r="F452" s="76">
        <v>1.3215000000000001</v>
      </c>
    </row>
    <row r="453" spans="1:7" x14ac:dyDescent="0.25">
      <c r="A453" s="54">
        <v>45</v>
      </c>
      <c r="B453" s="82">
        <f t="shared" si="27"/>
        <v>43045</v>
      </c>
      <c r="C453" s="83">
        <f t="shared" si="28"/>
        <v>43051</v>
      </c>
      <c r="D453" s="28">
        <v>1.131</v>
      </c>
      <c r="E453" s="20">
        <v>8306</v>
      </c>
      <c r="F453" s="76">
        <v>1.3161</v>
      </c>
    </row>
    <row r="454" spans="1:7" x14ac:dyDescent="0.25">
      <c r="A454" s="54">
        <v>46</v>
      </c>
      <c r="B454" s="82">
        <f t="shared" si="27"/>
        <v>43052</v>
      </c>
      <c r="C454" s="83">
        <f t="shared" si="28"/>
        <v>43058</v>
      </c>
      <c r="D454" s="28">
        <v>1.139</v>
      </c>
      <c r="E454" s="20">
        <v>10780</v>
      </c>
      <c r="F454" s="76">
        <v>1.3000999999999998</v>
      </c>
    </row>
    <row r="455" spans="1:7" x14ac:dyDescent="0.25">
      <c r="A455" s="54">
        <v>47</v>
      </c>
      <c r="B455" s="82">
        <f t="shared" si="27"/>
        <v>43059</v>
      </c>
      <c r="C455" s="83">
        <f t="shared" si="28"/>
        <v>43065</v>
      </c>
      <c r="D455" s="28">
        <v>1.1319999999999999</v>
      </c>
      <c r="E455" s="20">
        <v>8790</v>
      </c>
      <c r="F455" s="76">
        <v>1.3178999999999998</v>
      </c>
    </row>
    <row r="456" spans="1:7" x14ac:dyDescent="0.25">
      <c r="A456" s="54">
        <v>48</v>
      </c>
      <c r="B456" s="82">
        <f t="shared" si="27"/>
        <v>43066</v>
      </c>
      <c r="C456" s="83">
        <f t="shared" si="28"/>
        <v>43072</v>
      </c>
      <c r="D456" s="28" t="s">
        <v>394</v>
      </c>
      <c r="E456" s="20" t="s">
        <v>394</v>
      </c>
      <c r="F456" s="76">
        <v>1.3144999999999998</v>
      </c>
      <c r="G456" s="2" t="s">
        <v>395</v>
      </c>
    </row>
    <row r="457" spans="1:7" x14ac:dyDescent="0.25">
      <c r="A457" s="54">
        <v>49</v>
      </c>
      <c r="B457" s="82">
        <f t="shared" si="27"/>
        <v>43073</v>
      </c>
      <c r="C457" s="83">
        <f t="shared" si="28"/>
        <v>43079</v>
      </c>
      <c r="D457" s="28">
        <v>1.1319999999999999</v>
      </c>
      <c r="E457" s="20">
        <v>8660</v>
      </c>
      <c r="F457" s="76">
        <v>1.3161</v>
      </c>
    </row>
    <row r="458" spans="1:7" x14ac:dyDescent="0.25">
      <c r="A458" s="54">
        <v>50</v>
      </c>
      <c r="B458" s="82">
        <f t="shared" si="27"/>
        <v>43080</v>
      </c>
      <c r="C458" s="83">
        <f t="shared" si="28"/>
        <v>43086</v>
      </c>
      <c r="D458" s="29">
        <v>1.135</v>
      </c>
      <c r="E458" s="34">
        <v>9039</v>
      </c>
      <c r="F458" s="76">
        <v>1.3130000000000002</v>
      </c>
    </row>
    <row r="459" spans="1:7" x14ac:dyDescent="0.25">
      <c r="A459" s="54">
        <v>51</v>
      </c>
      <c r="B459" s="82">
        <f t="shared" si="27"/>
        <v>43087</v>
      </c>
      <c r="C459" s="83">
        <f t="shared" si="28"/>
        <v>43093</v>
      </c>
      <c r="D459" s="99">
        <v>1.0840000000000001</v>
      </c>
      <c r="E459" s="100">
        <v>8744</v>
      </c>
      <c r="F459" s="76">
        <v>1.2636000000000001</v>
      </c>
    </row>
    <row r="460" spans="1:7" ht="15.75" thickBot="1" x14ac:dyDescent="0.3">
      <c r="A460" s="188">
        <v>52</v>
      </c>
      <c r="B460" s="86">
        <f t="shared" si="27"/>
        <v>43094</v>
      </c>
      <c r="C460" s="189">
        <f t="shared" si="28"/>
        <v>43100</v>
      </c>
      <c r="D460" s="190">
        <v>1.0609999999999999</v>
      </c>
      <c r="E460" s="191">
        <v>7532</v>
      </c>
      <c r="F460" s="192">
        <v>1.2636000000000001</v>
      </c>
    </row>
    <row r="461" spans="1:7" ht="16.5" thickTop="1" thickBot="1" x14ac:dyDescent="0.3">
      <c r="A461" s="187"/>
      <c r="B461" s="104"/>
      <c r="C461" s="104"/>
      <c r="D461" s="193"/>
      <c r="E461" s="194"/>
      <c r="F461" s="4"/>
    </row>
    <row r="462" spans="1:7" ht="18.75" thickTop="1" x14ac:dyDescent="0.25">
      <c r="A462" s="238">
        <v>2018</v>
      </c>
      <c r="B462" s="239"/>
      <c r="C462" s="240"/>
      <c r="D462" s="242" t="s">
        <v>178</v>
      </c>
      <c r="E462" s="243"/>
      <c r="F462" s="248" t="s">
        <v>177</v>
      </c>
    </row>
    <row r="463" spans="1:7" x14ac:dyDescent="0.25">
      <c r="A463" s="44"/>
      <c r="B463" s="45"/>
      <c r="C463" s="241"/>
      <c r="D463" s="244"/>
      <c r="E463" s="245"/>
      <c r="F463" s="249"/>
    </row>
    <row r="464" spans="1:7" x14ac:dyDescent="0.25">
      <c r="A464" s="44"/>
      <c r="B464" s="45"/>
      <c r="C464" s="45"/>
      <c r="D464" s="246"/>
      <c r="E464" s="247"/>
      <c r="F464" s="249"/>
    </row>
    <row r="465" spans="1:6" ht="15.75" thickBot="1" x14ac:dyDescent="0.3">
      <c r="A465" s="48" t="s">
        <v>2</v>
      </c>
      <c r="B465" s="49" t="s">
        <v>3</v>
      </c>
      <c r="C465" s="50" t="s">
        <v>4</v>
      </c>
      <c r="D465" s="39" t="s">
        <v>6</v>
      </c>
      <c r="E465" s="40" t="s">
        <v>7</v>
      </c>
      <c r="F465" s="250"/>
    </row>
    <row r="466" spans="1:6" ht="15.75" thickTop="1" x14ac:dyDescent="0.25">
      <c r="A466" s="54">
        <v>1</v>
      </c>
      <c r="B466" s="80">
        <f>B460+7</f>
        <v>43101</v>
      </c>
      <c r="C466" s="227">
        <f>C460+7</f>
        <v>43107</v>
      </c>
      <c r="D466" s="228">
        <v>1.0660000000000001</v>
      </c>
      <c r="E466" s="26">
        <v>9326</v>
      </c>
      <c r="F466" s="76">
        <v>1.2229999999999999</v>
      </c>
    </row>
    <row r="467" spans="1:6" x14ac:dyDescent="0.25">
      <c r="A467" s="54">
        <v>2</v>
      </c>
      <c r="B467" s="82">
        <f t="shared" ref="B467:C469" si="29">B466+7</f>
        <v>43108</v>
      </c>
      <c r="C467" s="174">
        <f t="shared" si="29"/>
        <v>43114</v>
      </c>
      <c r="D467" s="173">
        <v>1.2070000000000001</v>
      </c>
      <c r="E467" s="26">
        <v>8662</v>
      </c>
      <c r="F467" s="76">
        <v>1.2213000000000001</v>
      </c>
    </row>
    <row r="468" spans="1:6" x14ac:dyDescent="0.25">
      <c r="A468" s="54">
        <v>3</v>
      </c>
      <c r="B468" s="82">
        <f t="shared" si="29"/>
        <v>43115</v>
      </c>
      <c r="C468" s="83">
        <f t="shared" si="29"/>
        <v>43121</v>
      </c>
      <c r="D468" s="18">
        <v>1.0029999999999999</v>
      </c>
      <c r="E468" s="19">
        <v>8326</v>
      </c>
      <c r="F468" s="76">
        <v>1.1851</v>
      </c>
    </row>
    <row r="469" spans="1:6" x14ac:dyDescent="0.25">
      <c r="A469" s="54">
        <v>4</v>
      </c>
      <c r="B469" s="82">
        <f t="shared" si="29"/>
        <v>43122</v>
      </c>
      <c r="C469" s="83">
        <f t="shared" si="29"/>
        <v>43128</v>
      </c>
      <c r="D469" s="18">
        <v>1.01</v>
      </c>
      <c r="E469" s="108">
        <v>10190</v>
      </c>
      <c r="F469" s="76">
        <v>1.1558999999999999</v>
      </c>
    </row>
    <row r="470" spans="1:6" x14ac:dyDescent="0.25">
      <c r="A470" s="54">
        <v>5</v>
      </c>
      <c r="B470" s="82">
        <f t="shared" ref="B470:C472" si="30">B469+7</f>
        <v>43129</v>
      </c>
      <c r="C470" s="83">
        <f t="shared" si="30"/>
        <v>43135</v>
      </c>
      <c r="D470" s="27">
        <v>1.0249999999999999</v>
      </c>
      <c r="E470" s="107">
        <v>9017</v>
      </c>
      <c r="F470" s="76">
        <v>1.1525000000000001</v>
      </c>
    </row>
    <row r="471" spans="1:6" x14ac:dyDescent="0.25">
      <c r="A471" s="54">
        <v>6</v>
      </c>
      <c r="B471" s="82">
        <f t="shared" si="30"/>
        <v>43136</v>
      </c>
      <c r="C471" s="83">
        <f t="shared" si="30"/>
        <v>43142</v>
      </c>
      <c r="D471" s="28">
        <v>1.085</v>
      </c>
      <c r="E471" s="108">
        <v>8724</v>
      </c>
      <c r="F471" s="76">
        <v>1.2104999999999999</v>
      </c>
    </row>
    <row r="472" spans="1:6" x14ac:dyDescent="0.25">
      <c r="A472" s="54">
        <v>7</v>
      </c>
      <c r="B472" s="82">
        <f t="shared" si="30"/>
        <v>43143</v>
      </c>
      <c r="C472" s="83">
        <f t="shared" si="30"/>
        <v>43149</v>
      </c>
      <c r="D472" s="28">
        <v>1.1359999999999999</v>
      </c>
      <c r="E472" s="108">
        <v>9676</v>
      </c>
      <c r="F472" s="109">
        <v>1.2504</v>
      </c>
    </row>
    <row r="473" spans="1:6" x14ac:dyDescent="0.25">
      <c r="A473" s="54">
        <v>8</v>
      </c>
      <c r="B473" s="82">
        <f t="shared" ref="B473:C475" si="31">B472+7</f>
        <v>43150</v>
      </c>
      <c r="C473" s="83">
        <f t="shared" si="31"/>
        <v>43156</v>
      </c>
      <c r="D473" s="28">
        <v>1.1759999999999999</v>
      </c>
      <c r="E473" s="108">
        <v>9977</v>
      </c>
      <c r="F473" s="76">
        <v>1.3128</v>
      </c>
    </row>
    <row r="474" spans="1:6" x14ac:dyDescent="0.25">
      <c r="A474" s="54">
        <v>9</v>
      </c>
      <c r="B474" s="82">
        <f t="shared" si="31"/>
        <v>43157</v>
      </c>
      <c r="C474" s="83">
        <f t="shared" si="31"/>
        <v>43163</v>
      </c>
      <c r="D474" s="28">
        <v>1.208</v>
      </c>
      <c r="E474" s="95">
        <v>1050</v>
      </c>
      <c r="F474" s="109">
        <v>1.3625999999999998</v>
      </c>
    </row>
    <row r="475" spans="1:6" x14ac:dyDescent="0.25">
      <c r="A475" s="54">
        <v>10</v>
      </c>
      <c r="B475" s="82">
        <f t="shared" si="31"/>
        <v>43164</v>
      </c>
      <c r="C475" s="83">
        <f t="shared" si="31"/>
        <v>43170</v>
      </c>
      <c r="D475" s="28">
        <v>1.1579999999999999</v>
      </c>
      <c r="E475" s="95">
        <v>9302</v>
      </c>
      <c r="F475" s="76">
        <v>1.4003999999999999</v>
      </c>
    </row>
    <row r="476" spans="1:6" x14ac:dyDescent="0.25">
      <c r="A476" s="54">
        <v>11</v>
      </c>
      <c r="B476" s="82">
        <f t="shared" ref="B476:C478" si="32">B475+7</f>
        <v>43171</v>
      </c>
      <c r="C476" s="83">
        <f t="shared" si="32"/>
        <v>43177</v>
      </c>
      <c r="D476" s="28">
        <v>1.1279999999999999</v>
      </c>
      <c r="E476" s="95">
        <v>8784</v>
      </c>
      <c r="F476" s="76">
        <v>1.3399000000000001</v>
      </c>
    </row>
    <row r="477" spans="1:6" x14ac:dyDescent="0.25">
      <c r="A477" s="54">
        <v>12</v>
      </c>
      <c r="B477" s="82">
        <f t="shared" si="32"/>
        <v>43178</v>
      </c>
      <c r="C477" s="83">
        <f t="shared" si="32"/>
        <v>43184</v>
      </c>
      <c r="D477" s="28">
        <v>1.131</v>
      </c>
      <c r="E477" s="95">
        <v>8940</v>
      </c>
      <c r="F477" s="76">
        <v>1.3090000000000002</v>
      </c>
    </row>
    <row r="478" spans="1:6" x14ac:dyDescent="0.25">
      <c r="A478" s="54">
        <v>13</v>
      </c>
      <c r="B478" s="82">
        <f t="shared" si="32"/>
        <v>43185</v>
      </c>
      <c r="C478" s="83">
        <f t="shared" si="32"/>
        <v>43191</v>
      </c>
      <c r="D478" s="28">
        <v>1.129</v>
      </c>
      <c r="E478" s="95">
        <v>8684</v>
      </c>
      <c r="F478" s="76">
        <v>1.3030999999999999</v>
      </c>
    </row>
    <row r="479" spans="1:6" x14ac:dyDescent="0.25">
      <c r="A479" s="54">
        <v>14</v>
      </c>
      <c r="B479" s="82">
        <f t="shared" ref="B479:C481" si="33">B478+7</f>
        <v>43192</v>
      </c>
      <c r="C479" s="83">
        <f t="shared" si="33"/>
        <v>43198</v>
      </c>
      <c r="D479" s="28">
        <v>1.1140000000000001</v>
      </c>
      <c r="E479" s="95">
        <v>9244</v>
      </c>
      <c r="F479" s="76">
        <v>1.3013999999999999</v>
      </c>
    </row>
    <row r="480" spans="1:6" x14ac:dyDescent="0.25">
      <c r="A480" s="54">
        <v>15</v>
      </c>
      <c r="B480" s="82">
        <f t="shared" si="33"/>
        <v>43199</v>
      </c>
      <c r="C480" s="83">
        <f t="shared" si="33"/>
        <v>43205</v>
      </c>
      <c r="D480" s="28">
        <v>1.101</v>
      </c>
      <c r="E480" s="95">
        <v>8494</v>
      </c>
      <c r="F480" s="110">
        <v>1.2756000000000001</v>
      </c>
    </row>
    <row r="481" spans="1:6" x14ac:dyDescent="0.25">
      <c r="A481" s="54">
        <v>16</v>
      </c>
      <c r="B481" s="82">
        <f t="shared" si="33"/>
        <v>43206</v>
      </c>
      <c r="C481" s="83">
        <f t="shared" si="33"/>
        <v>43212</v>
      </c>
      <c r="D481" s="28">
        <v>1.1060000000000001</v>
      </c>
      <c r="E481" s="95">
        <v>8430</v>
      </c>
      <c r="F481" s="76">
        <v>1.2712999999999999</v>
      </c>
    </row>
    <row r="482" spans="1:6" x14ac:dyDescent="0.25">
      <c r="A482" s="54">
        <v>17</v>
      </c>
      <c r="B482" s="82">
        <f t="shared" ref="B482:C484" si="34">B481+7</f>
        <v>43213</v>
      </c>
      <c r="C482" s="83">
        <f t="shared" si="34"/>
        <v>43219</v>
      </c>
      <c r="D482" s="29">
        <v>1.1000000000000001</v>
      </c>
      <c r="E482" s="95">
        <v>8237</v>
      </c>
      <c r="F482" s="76">
        <v>1.268</v>
      </c>
    </row>
    <row r="483" spans="1:6" x14ac:dyDescent="0.25">
      <c r="A483" s="54">
        <v>18</v>
      </c>
      <c r="B483" s="82">
        <f t="shared" si="34"/>
        <v>43220</v>
      </c>
      <c r="C483" s="83">
        <f t="shared" si="34"/>
        <v>43226</v>
      </c>
      <c r="D483" s="18">
        <v>1.0680000000000001</v>
      </c>
      <c r="E483" s="95">
        <v>8644</v>
      </c>
      <c r="F483" s="76">
        <v>1.2738</v>
      </c>
    </row>
    <row r="484" spans="1:6" x14ac:dyDescent="0.25">
      <c r="A484" s="54">
        <v>19</v>
      </c>
      <c r="B484" s="82">
        <f t="shared" si="34"/>
        <v>43227</v>
      </c>
      <c r="C484" s="83">
        <f t="shared" si="34"/>
        <v>43233</v>
      </c>
      <c r="D484" s="18">
        <v>1.069</v>
      </c>
      <c r="E484" s="95">
        <v>9276</v>
      </c>
      <c r="F484" s="111">
        <v>1.2315</v>
      </c>
    </row>
    <row r="485" spans="1:6" x14ac:dyDescent="0.25">
      <c r="A485" s="54">
        <v>20</v>
      </c>
      <c r="B485" s="82">
        <f t="shared" ref="B485:C492" si="35">B484+7</f>
        <v>43234</v>
      </c>
      <c r="C485" s="83">
        <f t="shared" si="35"/>
        <v>43240</v>
      </c>
      <c r="D485" s="18">
        <v>1.103</v>
      </c>
      <c r="E485" s="20">
        <v>7719</v>
      </c>
      <c r="F485" s="76">
        <v>1.2230000000000001</v>
      </c>
    </row>
    <row r="486" spans="1:6" x14ac:dyDescent="0.25">
      <c r="A486" s="54">
        <v>21</v>
      </c>
      <c r="B486" s="82">
        <f t="shared" si="35"/>
        <v>43241</v>
      </c>
      <c r="C486" s="83">
        <f t="shared" si="35"/>
        <v>43247</v>
      </c>
      <c r="D486" s="18">
        <v>1.1160000000000001</v>
      </c>
      <c r="E486" s="20">
        <v>8470</v>
      </c>
      <c r="F486" s="76">
        <v>1.2709999999999999</v>
      </c>
    </row>
    <row r="487" spans="1:6" x14ac:dyDescent="0.25">
      <c r="A487" s="54">
        <v>22</v>
      </c>
      <c r="B487" s="82">
        <f t="shared" si="35"/>
        <v>43248</v>
      </c>
      <c r="C487" s="83">
        <f t="shared" si="35"/>
        <v>43254</v>
      </c>
      <c r="D487" s="21">
        <v>1.1180000000000001</v>
      </c>
      <c r="E487" s="20">
        <v>9158</v>
      </c>
      <c r="F487" s="76">
        <f>[4]Data!$AF$270/100</f>
        <v>1.2806840686343337</v>
      </c>
    </row>
    <row r="488" spans="1:6" x14ac:dyDescent="0.25">
      <c r="A488" s="54">
        <v>23</v>
      </c>
      <c r="B488" s="82">
        <f t="shared" si="35"/>
        <v>43255</v>
      </c>
      <c r="C488" s="83">
        <f t="shared" si="35"/>
        <v>43261</v>
      </c>
      <c r="D488" s="21">
        <v>1.1379999999999999</v>
      </c>
      <c r="E488" s="20">
        <v>9070</v>
      </c>
      <c r="F488" s="76">
        <f>([5]Data!AF271)/100</f>
        <v>1.2816166019630353</v>
      </c>
    </row>
    <row r="489" spans="1:6" x14ac:dyDescent="0.25">
      <c r="A489" s="54">
        <v>24</v>
      </c>
      <c r="B489" s="82">
        <f t="shared" si="35"/>
        <v>43262</v>
      </c>
      <c r="C489" s="83">
        <f t="shared" si="35"/>
        <v>43268</v>
      </c>
      <c r="D489" s="30">
        <v>1.1180000000000001</v>
      </c>
      <c r="E489" s="20">
        <v>9050</v>
      </c>
      <c r="F489" s="76">
        <f>([5]Data!AF272)/100</f>
        <v>1.3088254587221007</v>
      </c>
    </row>
    <row r="490" spans="1:6" x14ac:dyDescent="0.25">
      <c r="A490" s="54">
        <v>25</v>
      </c>
      <c r="B490" s="82">
        <f t="shared" si="35"/>
        <v>43269</v>
      </c>
      <c r="C490" s="83">
        <f t="shared" si="35"/>
        <v>43275</v>
      </c>
      <c r="D490" s="28">
        <v>1.1180000000000001</v>
      </c>
      <c r="E490" s="20">
        <v>8858</v>
      </c>
      <c r="F490" s="76">
        <f>([5]Data!AF273)/100</f>
        <v>1.2552060908981733</v>
      </c>
    </row>
    <row r="491" spans="1:6" x14ac:dyDescent="0.25">
      <c r="A491" s="54">
        <v>26</v>
      </c>
      <c r="B491" s="82">
        <f t="shared" si="35"/>
        <v>43276</v>
      </c>
      <c r="C491" s="83">
        <f t="shared" si="35"/>
        <v>43282</v>
      </c>
      <c r="D491" s="28">
        <v>1.1200000000000001</v>
      </c>
      <c r="E491" s="20">
        <v>9200</v>
      </c>
      <c r="F491" s="76">
        <f>([5]Data!AF274)/100</f>
        <v>1.2812478276461341</v>
      </c>
    </row>
    <row r="492" spans="1:6" x14ac:dyDescent="0.25">
      <c r="A492" s="54">
        <v>27</v>
      </c>
      <c r="B492" s="82">
        <f t="shared" si="35"/>
        <v>43283</v>
      </c>
      <c r="C492" s="83">
        <f t="shared" si="35"/>
        <v>43289</v>
      </c>
      <c r="D492" s="31">
        <v>1.1140000000000001</v>
      </c>
      <c r="E492" s="24">
        <v>8127</v>
      </c>
      <c r="F492" s="76">
        <f>([5]Data!AF275)/100</f>
        <v>1.2816059568829876</v>
      </c>
    </row>
    <row r="493" spans="1:6" x14ac:dyDescent="0.25">
      <c r="A493" s="54">
        <v>28</v>
      </c>
      <c r="B493" s="82">
        <f t="shared" ref="B493:B517" si="36">B492+7</f>
        <v>43290</v>
      </c>
      <c r="C493" s="83">
        <f t="shared" ref="C493:C517" si="37">C492+7</f>
        <v>43296</v>
      </c>
      <c r="D493" s="32">
        <v>1.1180000000000001</v>
      </c>
      <c r="E493" s="33">
        <v>10614</v>
      </c>
      <c r="F493" s="76">
        <f>([5]Data!AF276)/100</f>
        <v>1.2861095384014252</v>
      </c>
    </row>
    <row r="494" spans="1:6" x14ac:dyDescent="0.25">
      <c r="A494" s="54">
        <v>29</v>
      </c>
      <c r="B494" s="82">
        <f t="shared" si="36"/>
        <v>43297</v>
      </c>
      <c r="C494" s="83">
        <f t="shared" si="37"/>
        <v>43303</v>
      </c>
      <c r="D494" s="27">
        <v>1.1040000000000001</v>
      </c>
      <c r="E494" s="26">
        <v>7824</v>
      </c>
      <c r="F494" s="76">
        <f>([5]Data!AF277)/100</f>
        <v>1.2824046355536789</v>
      </c>
    </row>
    <row r="495" spans="1:6" x14ac:dyDescent="0.25">
      <c r="A495" s="54">
        <v>30</v>
      </c>
      <c r="B495" s="82">
        <f t="shared" si="36"/>
        <v>43304</v>
      </c>
      <c r="C495" s="83">
        <f t="shared" si="37"/>
        <v>43310</v>
      </c>
      <c r="D495" s="28">
        <v>1.089</v>
      </c>
      <c r="E495" s="20">
        <v>9115</v>
      </c>
      <c r="F495" s="76">
        <f>([5]Data!AF278)/100</f>
        <v>1.2694729866212868</v>
      </c>
    </row>
    <row r="496" spans="1:6" x14ac:dyDescent="0.25">
      <c r="A496" s="54">
        <v>31</v>
      </c>
      <c r="B496" s="82">
        <f t="shared" si="36"/>
        <v>43311</v>
      </c>
      <c r="C496" s="83">
        <f t="shared" si="37"/>
        <v>43317</v>
      </c>
      <c r="D496" s="28">
        <v>1.109</v>
      </c>
      <c r="E496" s="95">
        <v>8838</v>
      </c>
      <c r="F496" s="76">
        <f>([5]Data!AF279)/100</f>
        <v>1.2473182582145159</v>
      </c>
    </row>
    <row r="497" spans="1:6" x14ac:dyDescent="0.25">
      <c r="A497" s="54">
        <v>32</v>
      </c>
      <c r="B497" s="82">
        <f t="shared" si="36"/>
        <v>43318</v>
      </c>
      <c r="C497" s="83">
        <f t="shared" si="37"/>
        <v>43324</v>
      </c>
      <c r="D497" s="28">
        <v>1.161</v>
      </c>
      <c r="E497" s="95">
        <v>7224</v>
      </c>
      <c r="F497" s="76">
        <f>([5]Data!AF280)/100</f>
        <v>1.2702235353281368</v>
      </c>
    </row>
    <row r="498" spans="1:6" x14ac:dyDescent="0.25">
      <c r="A498" s="54">
        <v>33</v>
      </c>
      <c r="B498" s="82">
        <f t="shared" si="36"/>
        <v>43325</v>
      </c>
      <c r="C498" s="83">
        <f t="shared" si="37"/>
        <v>43331</v>
      </c>
      <c r="D498" s="28">
        <v>1.2130000000000001</v>
      </c>
      <c r="E498" s="20">
        <v>7800</v>
      </c>
      <c r="F498" s="76">
        <f>([5]Data!AF281)/100</f>
        <v>1.3483082611207395</v>
      </c>
    </row>
    <row r="499" spans="1:6" x14ac:dyDescent="0.25">
      <c r="A499" s="54">
        <v>34</v>
      </c>
      <c r="B499" s="82">
        <f t="shared" si="36"/>
        <v>43332</v>
      </c>
      <c r="C499" s="83">
        <f t="shared" si="37"/>
        <v>43338</v>
      </c>
      <c r="D499" s="28">
        <v>1.2170000000000001</v>
      </c>
      <c r="E499" s="20">
        <v>9324</v>
      </c>
      <c r="F499" s="76">
        <f>([5]Data!AF282)/100</f>
        <v>1.4095942806803552</v>
      </c>
    </row>
    <row r="500" spans="1:6" x14ac:dyDescent="0.25">
      <c r="A500" s="54">
        <v>35</v>
      </c>
      <c r="B500" s="82">
        <f t="shared" si="36"/>
        <v>43339</v>
      </c>
      <c r="C500" s="83">
        <f t="shared" si="37"/>
        <v>43345</v>
      </c>
      <c r="D500" s="28">
        <v>1.218</v>
      </c>
      <c r="E500" s="19">
        <v>9554</v>
      </c>
      <c r="F500" s="76">
        <f>([5]Data!AF283)/100</f>
        <v>1.4090428799929093</v>
      </c>
    </row>
    <row r="501" spans="1:6" x14ac:dyDescent="0.25">
      <c r="A501" s="54">
        <v>36</v>
      </c>
      <c r="B501" s="82">
        <f t="shared" si="36"/>
        <v>43346</v>
      </c>
      <c r="C501" s="83">
        <f t="shared" si="37"/>
        <v>43352</v>
      </c>
      <c r="D501" s="28">
        <v>1.1459999999999999</v>
      </c>
      <c r="E501" s="20">
        <v>8454</v>
      </c>
      <c r="F501" s="76">
        <f>([5]Data!AF284)/100</f>
        <v>1.410002299567179</v>
      </c>
    </row>
    <row r="502" spans="1:6" x14ac:dyDescent="0.25">
      <c r="A502" s="54">
        <v>37</v>
      </c>
      <c r="B502" s="82">
        <f t="shared" si="36"/>
        <v>43353</v>
      </c>
      <c r="C502" s="83">
        <f t="shared" si="37"/>
        <v>43359</v>
      </c>
      <c r="D502" s="28">
        <v>1.1180000000000001</v>
      </c>
      <c r="E502" s="20">
        <v>8424</v>
      </c>
      <c r="F502" s="76">
        <f>([5]Data!AF285)/100</f>
        <v>1.3245470204030603</v>
      </c>
    </row>
    <row r="503" spans="1:6" x14ac:dyDescent="0.25">
      <c r="A503" s="54">
        <v>38</v>
      </c>
      <c r="B503" s="82">
        <f t="shared" si="36"/>
        <v>43360</v>
      </c>
      <c r="C503" s="83">
        <f t="shared" si="37"/>
        <v>43366</v>
      </c>
      <c r="D503" s="28">
        <v>1.012</v>
      </c>
      <c r="E503" s="20">
        <v>8224</v>
      </c>
      <c r="F503" s="76">
        <f>([5]Data!AF286)/100</f>
        <v>1.2538117485904381</v>
      </c>
    </row>
    <row r="504" spans="1:6" x14ac:dyDescent="0.25">
      <c r="A504" s="54">
        <v>39</v>
      </c>
      <c r="B504" s="82">
        <f t="shared" si="36"/>
        <v>43367</v>
      </c>
      <c r="C504" s="83">
        <f t="shared" si="37"/>
        <v>43373</v>
      </c>
      <c r="D504" s="28">
        <v>1.016</v>
      </c>
      <c r="E504" s="20">
        <v>8848</v>
      </c>
      <c r="F504" s="76">
        <f>([5]Data!AF287)/100</f>
        <v>1.1268903010112747</v>
      </c>
    </row>
    <row r="505" spans="1:6" x14ac:dyDescent="0.25">
      <c r="A505" s="54">
        <v>40</v>
      </c>
      <c r="B505" s="82">
        <f t="shared" si="36"/>
        <v>43374</v>
      </c>
      <c r="C505" s="83">
        <f t="shared" si="37"/>
        <v>43380</v>
      </c>
      <c r="D505" s="28">
        <v>1.016</v>
      </c>
      <c r="E505" s="20">
        <v>9450</v>
      </c>
      <c r="F505" s="76">
        <f>([5]Data!AF288)/100</f>
        <v>1.1237549031700997</v>
      </c>
    </row>
    <row r="506" spans="1:6" x14ac:dyDescent="0.25">
      <c r="A506" s="54">
        <v>41</v>
      </c>
      <c r="B506" s="82">
        <f t="shared" si="36"/>
        <v>43381</v>
      </c>
      <c r="C506" s="83">
        <f t="shared" si="37"/>
        <v>43387</v>
      </c>
      <c r="D506" s="28">
        <v>1.016</v>
      </c>
      <c r="E506" s="20">
        <v>8824</v>
      </c>
      <c r="F506" s="76">
        <f>([5]Data!AF289)/100</f>
        <v>1.1197675103001765</v>
      </c>
    </row>
    <row r="507" spans="1:6" x14ac:dyDescent="0.25">
      <c r="A507" s="54">
        <v>42</v>
      </c>
      <c r="B507" s="82">
        <f t="shared" si="36"/>
        <v>43388</v>
      </c>
      <c r="C507" s="83">
        <f t="shared" si="37"/>
        <v>43394</v>
      </c>
      <c r="D507" s="28">
        <v>1.0069999999999999</v>
      </c>
      <c r="E507" s="20">
        <v>8850</v>
      </c>
      <c r="F507" s="76">
        <f>([5]Data!AF290)/100</f>
        <v>1.0986324136006289</v>
      </c>
    </row>
    <row r="508" spans="1:6" x14ac:dyDescent="0.25">
      <c r="A508" s="54">
        <v>43</v>
      </c>
      <c r="B508" s="82">
        <f t="shared" si="36"/>
        <v>43395</v>
      </c>
      <c r="C508" s="83">
        <f t="shared" si="37"/>
        <v>43401</v>
      </c>
      <c r="D508" s="28">
        <v>0.999</v>
      </c>
      <c r="E508" s="20">
        <v>8663</v>
      </c>
      <c r="F508" s="76">
        <f>([5]Data!AF291)/100</f>
        <v>1.0971670840867485</v>
      </c>
    </row>
    <row r="509" spans="1:6" x14ac:dyDescent="0.25">
      <c r="A509" s="54">
        <v>44</v>
      </c>
      <c r="B509" s="82">
        <f t="shared" si="36"/>
        <v>43402</v>
      </c>
      <c r="C509" s="83">
        <f t="shared" si="37"/>
        <v>43408</v>
      </c>
      <c r="D509" s="28">
        <v>1.0049999999999999</v>
      </c>
      <c r="E509" s="20">
        <v>9024</v>
      </c>
      <c r="F509" s="76">
        <f>([5]Data!AF292)/100</f>
        <v>1.0976854737495243</v>
      </c>
    </row>
    <row r="510" spans="1:6" x14ac:dyDescent="0.25">
      <c r="A510" s="54">
        <v>45</v>
      </c>
      <c r="B510" s="82">
        <f t="shared" si="36"/>
        <v>43409</v>
      </c>
      <c r="C510" s="83">
        <f t="shared" si="37"/>
        <v>43415</v>
      </c>
      <c r="D510" s="28">
        <v>1.0049999999999999</v>
      </c>
      <c r="E510" s="20">
        <v>8848</v>
      </c>
      <c r="F510" s="76">
        <f>([5]Data!AF293)/100</f>
        <v>1.0951487456652094</v>
      </c>
    </row>
    <row r="511" spans="1:6" x14ac:dyDescent="0.25">
      <c r="A511" s="54">
        <v>46</v>
      </c>
      <c r="B511" s="82">
        <f t="shared" si="36"/>
        <v>43416</v>
      </c>
      <c r="C511" s="83">
        <f t="shared" si="37"/>
        <v>43422</v>
      </c>
      <c r="D511" s="28">
        <v>1.02</v>
      </c>
      <c r="E511" s="20">
        <v>9357</v>
      </c>
      <c r="F511" s="76">
        <f>([5]Data!AF294)/100</f>
        <v>1.0943686215592638</v>
      </c>
    </row>
    <row r="512" spans="1:6" x14ac:dyDescent="0.25">
      <c r="A512" s="54">
        <v>47</v>
      </c>
      <c r="B512" s="82">
        <f t="shared" si="36"/>
        <v>43423</v>
      </c>
      <c r="C512" s="83">
        <f t="shared" si="37"/>
        <v>43429</v>
      </c>
      <c r="D512" s="28">
        <v>1.024</v>
      </c>
      <c r="E512" s="20">
        <v>9538</v>
      </c>
      <c r="F512" s="76">
        <f>([5]Data!AF295)/100</f>
        <v>1.1221388226434041</v>
      </c>
    </row>
    <row r="513" spans="1:6" x14ac:dyDescent="0.25">
      <c r="A513" s="54">
        <v>48</v>
      </c>
      <c r="B513" s="82">
        <f t="shared" si="36"/>
        <v>43430</v>
      </c>
      <c r="C513" s="83">
        <f t="shared" si="37"/>
        <v>43436</v>
      </c>
      <c r="D513" s="28">
        <v>1.0209999999999999</v>
      </c>
      <c r="E513" s="20">
        <v>9156</v>
      </c>
      <c r="F513" s="76">
        <f>([5]Data!AF296)/100</f>
        <v>1.1197128421137899</v>
      </c>
    </row>
    <row r="514" spans="1:6" x14ac:dyDescent="0.25">
      <c r="A514" s="54">
        <v>49</v>
      </c>
      <c r="B514" s="82">
        <f t="shared" si="36"/>
        <v>43437</v>
      </c>
      <c r="C514" s="83">
        <f t="shared" si="37"/>
        <v>43443</v>
      </c>
      <c r="D514" s="28">
        <v>1.02</v>
      </c>
      <c r="E514" s="20">
        <v>8334</v>
      </c>
      <c r="F514" s="76">
        <f>([5]Data!AF297)/100</f>
        <v>1.1212378856828524</v>
      </c>
    </row>
    <row r="515" spans="1:6" x14ac:dyDescent="0.25">
      <c r="A515" s="54">
        <v>50</v>
      </c>
      <c r="B515" s="82">
        <f t="shared" si="36"/>
        <v>43444</v>
      </c>
      <c r="C515" s="83">
        <f t="shared" si="37"/>
        <v>43450</v>
      </c>
      <c r="D515" s="29">
        <v>1.018</v>
      </c>
      <c r="E515" s="34">
        <v>8212</v>
      </c>
      <c r="F515" s="76">
        <f>([5]Data!AF298)/100</f>
        <v>1.1209675524753548</v>
      </c>
    </row>
    <row r="516" spans="1:6" x14ac:dyDescent="0.25">
      <c r="A516" s="54">
        <v>51</v>
      </c>
      <c r="B516" s="82">
        <f t="shared" si="36"/>
        <v>43451</v>
      </c>
      <c r="C516" s="83">
        <f t="shared" si="37"/>
        <v>43457</v>
      </c>
      <c r="D516" s="99">
        <v>1.0209999999999999</v>
      </c>
      <c r="E516" s="100">
        <v>9350</v>
      </c>
      <c r="F516" s="76">
        <f>([5]Data!AF299)/100</f>
        <v>1.1197903149736779</v>
      </c>
    </row>
    <row r="517" spans="1:6" ht="15.75" thickBot="1" x14ac:dyDescent="0.3">
      <c r="A517" s="188">
        <v>52</v>
      </c>
      <c r="B517" s="86">
        <f t="shared" si="36"/>
        <v>43458</v>
      </c>
      <c r="C517" s="224">
        <f t="shared" si="37"/>
        <v>43464</v>
      </c>
      <c r="D517" s="190">
        <v>1.0169999999999999</v>
      </c>
      <c r="E517" s="191">
        <v>8341</v>
      </c>
      <c r="F517" s="192">
        <f>([5]Data!AF300)/100</f>
        <v>1.1312838598100863</v>
      </c>
    </row>
    <row r="518" spans="1:6" ht="16.5" thickTop="1" thickBot="1" x14ac:dyDescent="0.3"/>
    <row r="519" spans="1:6" ht="18.75" thickTop="1" x14ac:dyDescent="0.25">
      <c r="A519" s="238">
        <v>2019</v>
      </c>
      <c r="B519" s="239"/>
      <c r="C519" s="240"/>
      <c r="D519" s="242" t="s">
        <v>178</v>
      </c>
      <c r="E519" s="243"/>
      <c r="F519" s="248" t="s">
        <v>177</v>
      </c>
    </row>
    <row r="520" spans="1:6" x14ac:dyDescent="0.25">
      <c r="A520" s="44"/>
      <c r="B520" s="45"/>
      <c r="C520" s="241"/>
      <c r="D520" s="244"/>
      <c r="E520" s="245"/>
      <c r="F520" s="249"/>
    </row>
    <row r="521" spans="1:6" x14ac:dyDescent="0.25">
      <c r="A521" s="44"/>
      <c r="B521" s="45"/>
      <c r="C521" s="45"/>
      <c r="D521" s="246"/>
      <c r="E521" s="247"/>
      <c r="F521" s="249"/>
    </row>
    <row r="522" spans="1:6" ht="15.75" thickBot="1" x14ac:dyDescent="0.3">
      <c r="A522" s="48" t="s">
        <v>2</v>
      </c>
      <c r="B522" s="49" t="s">
        <v>3</v>
      </c>
      <c r="C522" s="50" t="s">
        <v>4</v>
      </c>
      <c r="D522" s="39" t="s">
        <v>6</v>
      </c>
      <c r="E522" s="40" t="s">
        <v>7</v>
      </c>
      <c r="F522" s="250"/>
    </row>
    <row r="523" spans="1:6" ht="15.75" thickTop="1" x14ac:dyDescent="0.25">
      <c r="A523" s="54">
        <v>1</v>
      </c>
      <c r="B523" s="80">
        <f>B517+7</f>
        <v>43465</v>
      </c>
      <c r="C523" s="227">
        <f>C517+7</f>
        <v>43471</v>
      </c>
      <c r="D523" s="228">
        <v>1.018</v>
      </c>
      <c r="E523" s="26">
        <v>8224</v>
      </c>
      <c r="F523" s="76">
        <f>([5]Data!AF308)/100</f>
        <v>1.1226041072447235</v>
      </c>
    </row>
    <row r="524" spans="1:6" x14ac:dyDescent="0.25">
      <c r="A524" s="54">
        <v>2</v>
      </c>
      <c r="B524" s="82">
        <f>B523+7</f>
        <v>43472</v>
      </c>
      <c r="C524" s="174">
        <f>C523+7</f>
        <v>43478</v>
      </c>
      <c r="D524" s="173">
        <v>1.0209999999999999</v>
      </c>
      <c r="E524" s="26">
        <v>8850</v>
      </c>
      <c r="F524" s="76">
        <f>([5]Data!AF309)/100</f>
        <v>1.1162129929796689</v>
      </c>
    </row>
    <row r="525" spans="1:6" x14ac:dyDescent="0.25">
      <c r="A525" s="54">
        <v>3</v>
      </c>
      <c r="B525" s="82">
        <f>B524+7</f>
        <v>43479</v>
      </c>
      <c r="C525" s="83">
        <f>C524+7</f>
        <v>43485</v>
      </c>
      <c r="D525" s="18">
        <v>0.997</v>
      </c>
      <c r="E525" s="19">
        <v>8024</v>
      </c>
      <c r="F525" s="76">
        <f>([5]Data!AF310)/100</f>
        <v>1.1149654102282278</v>
      </c>
    </row>
    <row r="526" spans="1:6" x14ac:dyDescent="0.25">
      <c r="A526" s="54">
        <v>4</v>
      </c>
      <c r="B526" s="82">
        <f t="shared" ref="B526:B535" si="38">B525+7</f>
        <v>43486</v>
      </c>
      <c r="C526" s="83">
        <f t="shared" ref="C526:C535" si="39">C525+7</f>
        <v>43492</v>
      </c>
      <c r="D526" s="18">
        <v>1.0009999999999999</v>
      </c>
      <c r="E526" s="108">
        <v>9250</v>
      </c>
      <c r="F526" s="76">
        <f>([5]Data!AF311)/100</f>
        <v>1.1039402703100401</v>
      </c>
    </row>
    <row r="527" spans="1:6" x14ac:dyDescent="0.25">
      <c r="A527" s="54">
        <v>5</v>
      </c>
      <c r="B527" s="82">
        <f t="shared" si="38"/>
        <v>43493</v>
      </c>
      <c r="C527" s="83">
        <f t="shared" si="39"/>
        <v>43499</v>
      </c>
      <c r="D527" s="27">
        <v>0.997</v>
      </c>
      <c r="E527" s="107">
        <v>8037</v>
      </c>
      <c r="F527" s="76">
        <v>1.0975999999999999</v>
      </c>
    </row>
    <row r="528" spans="1:6" x14ac:dyDescent="0.25">
      <c r="A528" s="54">
        <v>6</v>
      </c>
      <c r="B528" s="82">
        <f t="shared" si="38"/>
        <v>43500</v>
      </c>
      <c r="C528" s="83">
        <f t="shared" si="39"/>
        <v>43506</v>
      </c>
      <c r="D528" s="28">
        <v>1.01</v>
      </c>
      <c r="E528" s="108">
        <v>8638</v>
      </c>
      <c r="F528" s="76">
        <v>1.1014999999999999</v>
      </c>
    </row>
    <row r="529" spans="1:6" x14ac:dyDescent="0.25">
      <c r="A529" s="54">
        <v>7</v>
      </c>
      <c r="B529" s="82">
        <f t="shared" si="38"/>
        <v>43507</v>
      </c>
      <c r="C529" s="83">
        <f t="shared" si="39"/>
        <v>43513</v>
      </c>
      <c r="D529" s="28">
        <v>1.0389999999999999</v>
      </c>
      <c r="E529" s="108">
        <v>8824</v>
      </c>
      <c r="F529" s="76">
        <v>1.1136999999999999</v>
      </c>
    </row>
    <row r="530" spans="1:6" x14ac:dyDescent="0.25">
      <c r="A530" s="54">
        <v>8</v>
      </c>
      <c r="B530" s="82">
        <f t="shared" si="38"/>
        <v>43514</v>
      </c>
      <c r="C530" s="83">
        <f t="shared" si="39"/>
        <v>43520</v>
      </c>
      <c r="D530" s="28">
        <v>1.0409999999999999</v>
      </c>
      <c r="E530" s="108">
        <v>9684</v>
      </c>
      <c r="F530" s="76">
        <v>1.1485000000000001</v>
      </c>
    </row>
    <row r="531" spans="1:6" x14ac:dyDescent="0.25">
      <c r="A531" s="54">
        <v>9</v>
      </c>
      <c r="B531" s="82">
        <f t="shared" si="38"/>
        <v>43521</v>
      </c>
      <c r="C531" s="83">
        <f t="shared" si="39"/>
        <v>43527</v>
      </c>
      <c r="D531" s="28">
        <v>1.0580000000000001</v>
      </c>
      <c r="E531" s="95">
        <v>8624</v>
      </c>
      <c r="F531" s="76">
        <v>1.1567000000000001</v>
      </c>
    </row>
    <row r="532" spans="1:6" x14ac:dyDescent="0.25">
      <c r="A532" s="54">
        <v>10</v>
      </c>
      <c r="B532" s="82">
        <f t="shared" si="38"/>
        <v>43528</v>
      </c>
      <c r="C532" s="83">
        <f t="shared" si="39"/>
        <v>43534</v>
      </c>
      <c r="D532" s="28">
        <v>1.0609999999999999</v>
      </c>
      <c r="E532" s="95">
        <v>9236</v>
      </c>
      <c r="F532" s="76">
        <v>1.1756</v>
      </c>
    </row>
    <row r="533" spans="1:6" x14ac:dyDescent="0.25">
      <c r="A533" s="54">
        <v>11</v>
      </c>
      <c r="B533" s="82">
        <f t="shared" si="38"/>
        <v>43535</v>
      </c>
      <c r="C533" s="83">
        <f t="shared" si="39"/>
        <v>43541</v>
      </c>
      <c r="D533" s="28">
        <v>1.085</v>
      </c>
      <c r="E533" s="95">
        <v>9263</v>
      </c>
      <c r="F533" s="76">
        <v>1.1798</v>
      </c>
    </row>
    <row r="534" spans="1:6" x14ac:dyDescent="0.25">
      <c r="A534" s="54">
        <v>12</v>
      </c>
      <c r="B534" s="82">
        <f t="shared" si="38"/>
        <v>43542</v>
      </c>
      <c r="C534" s="83">
        <f t="shared" si="39"/>
        <v>43548</v>
      </c>
      <c r="D534" s="28">
        <v>1.1439999999999999</v>
      </c>
      <c r="E534" s="95">
        <v>8636</v>
      </c>
      <c r="F534" s="76">
        <v>1.2060999999999999</v>
      </c>
    </row>
    <row r="535" spans="1:6" x14ac:dyDescent="0.25">
      <c r="A535" s="54">
        <v>13</v>
      </c>
      <c r="B535" s="82">
        <f t="shared" si="38"/>
        <v>43549</v>
      </c>
      <c r="C535" s="83">
        <f t="shared" si="39"/>
        <v>43555</v>
      </c>
      <c r="D535" s="28">
        <v>1.2330000000000001</v>
      </c>
      <c r="E535" s="95">
        <v>8225</v>
      </c>
      <c r="F535" s="76">
        <v>1.2883</v>
      </c>
    </row>
    <row r="536" spans="1:6" x14ac:dyDescent="0.25">
      <c r="A536" s="54">
        <v>14</v>
      </c>
      <c r="B536" s="82">
        <f t="shared" ref="B536:B548" si="40">B535+7</f>
        <v>43556</v>
      </c>
      <c r="C536" s="83">
        <f t="shared" ref="C536:C548" si="41">C535+7</f>
        <v>43562</v>
      </c>
      <c r="D536" s="28">
        <v>1.323</v>
      </c>
      <c r="E536" s="95">
        <v>9582</v>
      </c>
      <c r="F536" s="76">
        <v>1.4061999999999999</v>
      </c>
    </row>
    <row r="537" spans="1:6" x14ac:dyDescent="0.25">
      <c r="A537" s="54">
        <v>15</v>
      </c>
      <c r="B537" s="82">
        <f t="shared" si="40"/>
        <v>43563</v>
      </c>
      <c r="C537" s="83">
        <f t="shared" si="41"/>
        <v>43569</v>
      </c>
      <c r="D537" s="28">
        <v>1.3440000000000001</v>
      </c>
      <c r="E537" s="95">
        <v>9412</v>
      </c>
      <c r="F537" s="110">
        <v>1.508</v>
      </c>
    </row>
    <row r="538" spans="1:6" x14ac:dyDescent="0.25">
      <c r="A538" s="54">
        <v>16</v>
      </c>
      <c r="B538" s="82">
        <f t="shared" si="40"/>
        <v>43570</v>
      </c>
      <c r="C538" s="83">
        <f t="shared" si="41"/>
        <v>43576</v>
      </c>
      <c r="D538" s="28">
        <v>1.3380000000000001</v>
      </c>
      <c r="E538" s="95">
        <v>8012</v>
      </c>
      <c r="F538" s="76">
        <v>1.5347999999999999</v>
      </c>
    </row>
    <row r="539" spans="1:6" x14ac:dyDescent="0.25">
      <c r="A539" s="54">
        <v>17</v>
      </c>
      <c r="B539" s="82">
        <f t="shared" si="40"/>
        <v>43577</v>
      </c>
      <c r="C539" s="83">
        <f t="shared" si="41"/>
        <v>43583</v>
      </c>
      <c r="D539" s="29">
        <v>1.341</v>
      </c>
      <c r="E539" s="95">
        <v>8636</v>
      </c>
      <c r="F539" s="76">
        <v>1.5373000000000001</v>
      </c>
    </row>
    <row r="540" spans="1:6" x14ac:dyDescent="0.25">
      <c r="A540" s="54">
        <v>18</v>
      </c>
      <c r="B540" s="82">
        <f t="shared" si="40"/>
        <v>43584</v>
      </c>
      <c r="C540" s="83">
        <f t="shared" si="41"/>
        <v>43590</v>
      </c>
      <c r="D540" s="18">
        <v>1.3420000000000001</v>
      </c>
      <c r="E540" s="95">
        <v>8824</v>
      </c>
      <c r="F540" s="76">
        <v>1.5338000000000001</v>
      </c>
    </row>
    <row r="541" spans="1:6" x14ac:dyDescent="0.25">
      <c r="A541" s="54">
        <v>19</v>
      </c>
      <c r="B541" s="82">
        <f t="shared" si="40"/>
        <v>43591</v>
      </c>
      <c r="C541" s="83">
        <f t="shared" si="41"/>
        <v>43597</v>
      </c>
      <c r="D541" s="18">
        <v>1.3520000000000001</v>
      </c>
      <c r="E541" s="95">
        <v>8836</v>
      </c>
      <c r="F541" s="111">
        <v>1.5346</v>
      </c>
    </row>
    <row r="542" spans="1:6" x14ac:dyDescent="0.25">
      <c r="A542" s="54">
        <v>20</v>
      </c>
      <c r="B542" s="82">
        <f t="shared" si="40"/>
        <v>43598</v>
      </c>
      <c r="C542" s="83">
        <f t="shared" si="41"/>
        <v>43604</v>
      </c>
      <c r="D542" s="18">
        <v>1.373</v>
      </c>
      <c r="E542" s="20">
        <v>9612</v>
      </c>
      <c r="F542" s="76">
        <v>1.5477000000000001</v>
      </c>
    </row>
    <row r="543" spans="1:6" x14ac:dyDescent="0.25">
      <c r="A543" s="54">
        <v>21</v>
      </c>
      <c r="B543" s="82">
        <f t="shared" si="40"/>
        <v>43605</v>
      </c>
      <c r="C543" s="83">
        <f t="shared" si="41"/>
        <v>43611</v>
      </c>
      <c r="D543" s="18">
        <v>1.371</v>
      </c>
      <c r="E543" s="20">
        <v>8612</v>
      </c>
      <c r="F543" s="76">
        <v>1.5701000000000001</v>
      </c>
    </row>
    <row r="544" spans="1:6" x14ac:dyDescent="0.25">
      <c r="A544" s="54">
        <v>22</v>
      </c>
      <c r="B544" s="82">
        <f t="shared" si="40"/>
        <v>43612</v>
      </c>
      <c r="C544" s="83">
        <f t="shared" si="41"/>
        <v>43618</v>
      </c>
      <c r="D544" s="21">
        <v>1.369</v>
      </c>
      <c r="E544" s="20">
        <v>8769</v>
      </c>
      <c r="F544" s="76">
        <v>1.5739000000000001</v>
      </c>
    </row>
    <row r="545" spans="1:6" x14ac:dyDescent="0.25">
      <c r="A545" s="54">
        <v>23</v>
      </c>
      <c r="B545" s="82">
        <f t="shared" si="40"/>
        <v>43619</v>
      </c>
      <c r="C545" s="83">
        <f t="shared" si="41"/>
        <v>43625</v>
      </c>
      <c r="D545" s="21">
        <v>1.371</v>
      </c>
      <c r="E545" s="20">
        <v>8712</v>
      </c>
      <c r="F545" s="76">
        <v>1.5777000000000001</v>
      </c>
    </row>
    <row r="546" spans="1:6" x14ac:dyDescent="0.25">
      <c r="A546" s="54">
        <v>24</v>
      </c>
      <c r="B546" s="82">
        <f t="shared" si="40"/>
        <v>43626</v>
      </c>
      <c r="C546" s="83">
        <f t="shared" si="41"/>
        <v>43632</v>
      </c>
      <c r="D546" s="229">
        <v>1.3740000000000001</v>
      </c>
      <c r="E546" s="20">
        <v>8512</v>
      </c>
      <c r="F546" s="76">
        <v>1.5760000000000001</v>
      </c>
    </row>
    <row r="547" spans="1:6" x14ac:dyDescent="0.25">
      <c r="A547" s="54">
        <v>25</v>
      </c>
      <c r="B547" s="82">
        <f t="shared" si="40"/>
        <v>43633</v>
      </c>
      <c r="C547" s="83">
        <f t="shared" si="41"/>
        <v>43639</v>
      </c>
      <c r="D547" s="28">
        <v>1.393</v>
      </c>
      <c r="E547" s="20">
        <v>9630</v>
      </c>
      <c r="F547" s="76">
        <v>1.5924</v>
      </c>
    </row>
    <row r="548" spans="1:6" x14ac:dyDescent="0.25">
      <c r="A548" s="54">
        <v>26</v>
      </c>
      <c r="B548" s="82">
        <f t="shared" si="40"/>
        <v>43640</v>
      </c>
      <c r="C548" s="83">
        <f t="shared" si="41"/>
        <v>43646</v>
      </c>
      <c r="D548" s="28">
        <v>1.3879999999999999</v>
      </c>
      <c r="E548" s="20">
        <v>10048</v>
      </c>
      <c r="F548" s="76">
        <v>1.6013999999999999</v>
      </c>
    </row>
    <row r="549" spans="1:6" x14ac:dyDescent="0.25">
      <c r="A549" s="54">
        <v>27</v>
      </c>
      <c r="B549" s="82">
        <f>B548+7</f>
        <v>43647</v>
      </c>
      <c r="C549" s="83">
        <f>C548+7</f>
        <v>43653</v>
      </c>
      <c r="D549" s="31">
        <v>1.34</v>
      </c>
      <c r="E549" s="24">
        <v>8736</v>
      </c>
      <c r="F549" s="76">
        <v>1.59822515864728</v>
      </c>
    </row>
    <row r="550" spans="1:6" x14ac:dyDescent="0.25">
      <c r="A550" s="54">
        <v>28</v>
      </c>
      <c r="B550" s="82">
        <f>B549+7</f>
        <v>43654</v>
      </c>
      <c r="C550" s="83">
        <f>C549+7</f>
        <v>43660</v>
      </c>
      <c r="D550" s="32">
        <v>1.32</v>
      </c>
      <c r="E550" s="33">
        <v>8624</v>
      </c>
      <c r="F550" s="76">
        <v>1.5522</v>
      </c>
    </row>
    <row r="551" spans="1:6" x14ac:dyDescent="0.25">
      <c r="A551" s="54">
        <v>29</v>
      </c>
      <c r="B551" s="82">
        <f t="shared" ref="B551:B561" si="42">B550+7</f>
        <v>43661</v>
      </c>
      <c r="C551" s="83">
        <f t="shared" ref="C551:C561" si="43">C550+7</f>
        <v>43667</v>
      </c>
      <c r="D551" s="27">
        <v>1.298</v>
      </c>
      <c r="E551" s="26">
        <v>8212</v>
      </c>
      <c r="F551" s="76">
        <v>1.5194000000000001</v>
      </c>
    </row>
    <row r="552" spans="1:6" x14ac:dyDescent="0.25">
      <c r="A552" s="54">
        <v>30</v>
      </c>
      <c r="B552" s="82">
        <f t="shared" si="42"/>
        <v>43668</v>
      </c>
      <c r="C552" s="83">
        <f t="shared" si="43"/>
        <v>43674</v>
      </c>
      <c r="D552" s="28">
        <v>1.325</v>
      </c>
      <c r="E552" s="20">
        <v>9618</v>
      </c>
      <c r="F552" s="96">
        <v>1.4919</v>
      </c>
    </row>
    <row r="553" spans="1:6" x14ac:dyDescent="0.25">
      <c r="A553" s="54">
        <v>31</v>
      </c>
      <c r="B553" s="82">
        <f t="shared" si="42"/>
        <v>43675</v>
      </c>
      <c r="C553" s="83">
        <f t="shared" si="43"/>
        <v>43681</v>
      </c>
      <c r="D553" s="28">
        <v>1.3660000000000001</v>
      </c>
      <c r="E553" s="95">
        <v>10174</v>
      </c>
      <c r="F553" s="97">
        <v>1.5044999999999999</v>
      </c>
    </row>
    <row r="554" spans="1:6" x14ac:dyDescent="0.25">
      <c r="A554" s="54">
        <v>32</v>
      </c>
      <c r="B554" s="82">
        <f t="shared" si="42"/>
        <v>43682</v>
      </c>
      <c r="C554" s="83">
        <f t="shared" si="43"/>
        <v>43688</v>
      </c>
      <c r="D554" s="28">
        <v>1.43</v>
      </c>
      <c r="E554" s="95">
        <v>8812</v>
      </c>
      <c r="F554" s="97">
        <v>1.5714156768154901</v>
      </c>
    </row>
    <row r="555" spans="1:6" x14ac:dyDescent="0.25">
      <c r="A555" s="54">
        <v>33</v>
      </c>
      <c r="B555" s="82">
        <f t="shared" si="42"/>
        <v>43689</v>
      </c>
      <c r="C555" s="83">
        <f t="shared" si="43"/>
        <v>43695</v>
      </c>
      <c r="D555" s="28">
        <v>1.4359999999999999</v>
      </c>
      <c r="E555" s="20">
        <v>7800</v>
      </c>
      <c r="F555" s="97">
        <v>1.6411649758289599</v>
      </c>
    </row>
    <row r="556" spans="1:6" x14ac:dyDescent="0.25">
      <c r="A556" s="54">
        <v>34</v>
      </c>
      <c r="B556" s="82">
        <f t="shared" si="42"/>
        <v>43696</v>
      </c>
      <c r="C556" s="83">
        <f t="shared" si="43"/>
        <v>43702</v>
      </c>
      <c r="D556" s="28">
        <v>1.4279999999999999</v>
      </c>
      <c r="E556" s="20">
        <v>10208</v>
      </c>
      <c r="F556" s="76">
        <v>1.6591</v>
      </c>
    </row>
    <row r="557" spans="1:6" x14ac:dyDescent="0.25">
      <c r="A557" s="54">
        <v>35</v>
      </c>
      <c r="B557" s="82">
        <f t="shared" si="42"/>
        <v>43703</v>
      </c>
      <c r="C557" s="83">
        <f t="shared" si="43"/>
        <v>43709</v>
      </c>
      <c r="D557" s="28">
        <v>1.4019999999999999</v>
      </c>
      <c r="E557" s="19">
        <v>8701</v>
      </c>
      <c r="F557" s="76">
        <v>1.643</v>
      </c>
    </row>
    <row r="558" spans="1:6" x14ac:dyDescent="0.25">
      <c r="A558" s="54">
        <v>36</v>
      </c>
      <c r="B558" s="82">
        <f t="shared" si="42"/>
        <v>43710</v>
      </c>
      <c r="C558" s="83">
        <f t="shared" si="43"/>
        <v>43716</v>
      </c>
      <c r="D558" s="28">
        <v>1.4039999999999999</v>
      </c>
      <c r="E558" s="20">
        <v>8656</v>
      </c>
      <c r="F558" s="76">
        <v>1.619</v>
      </c>
    </row>
    <row r="559" spans="1:6" x14ac:dyDescent="0.25">
      <c r="A559" s="54">
        <v>37</v>
      </c>
      <c r="B559" s="82">
        <f t="shared" si="42"/>
        <v>43717</v>
      </c>
      <c r="C559" s="83">
        <f t="shared" si="43"/>
        <v>43723</v>
      </c>
      <c r="D559" s="28">
        <v>1.399</v>
      </c>
      <c r="E559" s="20">
        <v>8360</v>
      </c>
      <c r="F559" s="76">
        <v>1.6147</v>
      </c>
    </row>
    <row r="560" spans="1:6" x14ac:dyDescent="0.25">
      <c r="A560" s="54">
        <v>38</v>
      </c>
      <c r="B560" s="82">
        <f t="shared" si="42"/>
        <v>43724</v>
      </c>
      <c r="C560" s="83">
        <f t="shared" si="43"/>
        <v>43730</v>
      </c>
      <c r="D560" s="28">
        <v>1.4019999999999999</v>
      </c>
      <c r="E560" s="20">
        <v>9210</v>
      </c>
      <c r="F560" s="76">
        <v>1.6196999999999999</v>
      </c>
    </row>
    <row r="561" spans="1:6" x14ac:dyDescent="0.25">
      <c r="A561" s="54">
        <v>39</v>
      </c>
      <c r="B561" s="82">
        <f t="shared" si="42"/>
        <v>43731</v>
      </c>
      <c r="C561" s="83">
        <f t="shared" si="43"/>
        <v>43737</v>
      </c>
      <c r="D561" s="28">
        <v>1.401</v>
      </c>
      <c r="E561" s="20">
        <v>9020</v>
      </c>
      <c r="F561" s="76">
        <v>1.61877004645791</v>
      </c>
    </row>
    <row r="562" spans="1:6" x14ac:dyDescent="0.25">
      <c r="A562" s="54">
        <v>40</v>
      </c>
      <c r="B562" s="82">
        <f>B561+7</f>
        <v>43738</v>
      </c>
      <c r="C562" s="83">
        <f>C561+7</f>
        <v>43744</v>
      </c>
      <c r="D562" s="28">
        <v>1.401</v>
      </c>
      <c r="E562" s="20">
        <v>9210</v>
      </c>
      <c r="F562" s="76">
        <v>1.6224000000000001</v>
      </c>
    </row>
    <row r="563" spans="1:6" x14ac:dyDescent="0.25">
      <c r="A563" s="54">
        <v>41</v>
      </c>
      <c r="B563" s="82">
        <f>B562+7</f>
        <v>43745</v>
      </c>
      <c r="C563" s="83">
        <f>C562+7</f>
        <v>43751</v>
      </c>
      <c r="D563" s="28">
        <v>1.4039999999999999</v>
      </c>
      <c r="E563" s="20">
        <v>9812</v>
      </c>
      <c r="F563" s="76">
        <v>1.6176999999999999</v>
      </c>
    </row>
    <row r="564" spans="1:6" x14ac:dyDescent="0.25">
      <c r="A564" s="54">
        <v>42</v>
      </c>
      <c r="B564" s="82">
        <f t="shared" ref="B564:B570" si="44">B563+7</f>
        <v>43752</v>
      </c>
      <c r="C564" s="83">
        <f t="shared" ref="C564:C570" si="45">C563+7</f>
        <v>43758</v>
      </c>
      <c r="D564" s="28">
        <v>1.4019999999999999</v>
      </c>
      <c r="E564" s="20">
        <v>9032</v>
      </c>
      <c r="F564" s="76">
        <v>1.6092</v>
      </c>
    </row>
    <row r="565" spans="1:6" x14ac:dyDescent="0.25">
      <c r="A565" s="54">
        <v>43</v>
      </c>
      <c r="B565" s="82">
        <f t="shared" si="44"/>
        <v>43759</v>
      </c>
      <c r="C565" s="83">
        <f t="shared" si="45"/>
        <v>43765</v>
      </c>
      <c r="D565" s="28">
        <v>1.401</v>
      </c>
      <c r="E565" s="20">
        <v>9032</v>
      </c>
      <c r="F565" s="76">
        <v>1.6135999999999999</v>
      </c>
    </row>
    <row r="566" spans="1:6" x14ac:dyDescent="0.25">
      <c r="A566" s="54">
        <v>44</v>
      </c>
      <c r="B566" s="82">
        <f t="shared" si="44"/>
        <v>43766</v>
      </c>
      <c r="C566" s="83">
        <f t="shared" si="45"/>
        <v>43772</v>
      </c>
      <c r="D566" s="28">
        <v>1.4019999999999999</v>
      </c>
      <c r="E566" s="20">
        <v>9624</v>
      </c>
      <c r="F566" s="76">
        <v>1.6157999999999999</v>
      </c>
    </row>
    <row r="567" spans="1:6" x14ac:dyDescent="0.25">
      <c r="A567" s="54">
        <v>45</v>
      </c>
      <c r="B567" s="82">
        <f t="shared" si="44"/>
        <v>43773</v>
      </c>
      <c r="C567" s="83">
        <f t="shared" si="45"/>
        <v>43779</v>
      </c>
      <c r="D567" s="28">
        <v>1.4039999999999999</v>
      </c>
      <c r="E567" s="20">
        <v>8212</v>
      </c>
      <c r="F567" s="76">
        <v>1.6144000000000001</v>
      </c>
    </row>
    <row r="568" spans="1:6" x14ac:dyDescent="0.25">
      <c r="A568" s="54">
        <v>46</v>
      </c>
      <c r="B568" s="82">
        <f t="shared" si="44"/>
        <v>43780</v>
      </c>
      <c r="C568" s="83">
        <f t="shared" si="45"/>
        <v>43786</v>
      </c>
      <c r="D568" s="28">
        <v>1.456</v>
      </c>
      <c r="E568" s="20">
        <v>10748</v>
      </c>
      <c r="F568" s="76">
        <v>1.6097999999999999</v>
      </c>
    </row>
    <row r="569" spans="1:6" x14ac:dyDescent="0.25">
      <c r="A569" s="54">
        <v>47</v>
      </c>
      <c r="B569" s="82">
        <f t="shared" si="44"/>
        <v>43787</v>
      </c>
      <c r="C569" s="83">
        <f t="shared" si="45"/>
        <v>43793</v>
      </c>
      <c r="D569" s="28">
        <v>1.498</v>
      </c>
      <c r="E569" s="20">
        <v>9035</v>
      </c>
      <c r="F569" s="76">
        <v>1.6698</v>
      </c>
    </row>
    <row r="570" spans="1:6" x14ac:dyDescent="0.25">
      <c r="A570" s="54">
        <v>48</v>
      </c>
      <c r="B570" s="82">
        <f t="shared" si="44"/>
        <v>43794</v>
      </c>
      <c r="C570" s="83">
        <f t="shared" si="45"/>
        <v>43800</v>
      </c>
      <c r="D570" s="28">
        <v>1.548</v>
      </c>
      <c r="E570" s="20">
        <v>9636</v>
      </c>
      <c r="F570" s="76">
        <v>1.7323999999999999</v>
      </c>
    </row>
    <row r="571" spans="1:6" x14ac:dyDescent="0.25">
      <c r="A571" s="54">
        <v>49</v>
      </c>
      <c r="B571" s="82">
        <f>B570+7</f>
        <v>43801</v>
      </c>
      <c r="C571" s="83">
        <f>C570+7</f>
        <v>43807</v>
      </c>
      <c r="D571" s="28">
        <v>1.5649999999999999</v>
      </c>
      <c r="E571" s="20">
        <v>8624</v>
      </c>
      <c r="F571" s="76">
        <v>1.7958000000000001</v>
      </c>
    </row>
    <row r="572" spans="1:6" x14ac:dyDescent="0.25">
      <c r="A572" s="54">
        <v>50</v>
      </c>
      <c r="B572" s="82">
        <f>B571+7</f>
        <v>43808</v>
      </c>
      <c r="C572" s="83">
        <f>C571+7</f>
        <v>43814</v>
      </c>
      <c r="D572" s="29">
        <v>1.55</v>
      </c>
      <c r="E572" s="34">
        <v>10302</v>
      </c>
      <c r="F572" s="76">
        <v>1.8149</v>
      </c>
    </row>
    <row r="573" spans="1:6" x14ac:dyDescent="0.25">
      <c r="A573" s="54">
        <v>51</v>
      </c>
      <c r="B573" s="82">
        <f t="shared" ref="B573:B574" si="46">B572+7</f>
        <v>43815</v>
      </c>
      <c r="C573" s="83">
        <f t="shared" ref="C573:C574" si="47">C572+7</f>
        <v>43821</v>
      </c>
      <c r="D573" s="99">
        <v>1.55</v>
      </c>
      <c r="E573" s="100">
        <v>8622</v>
      </c>
      <c r="F573" s="76">
        <v>1.7939000000000001</v>
      </c>
    </row>
    <row r="574" spans="1:6" ht="15.75" thickBot="1" x14ac:dyDescent="0.3">
      <c r="A574" s="188">
        <v>52</v>
      </c>
      <c r="B574" s="86">
        <f t="shared" si="46"/>
        <v>43822</v>
      </c>
      <c r="C574" s="224">
        <f t="shared" si="47"/>
        <v>43828</v>
      </c>
      <c r="D574" s="190">
        <v>1.55</v>
      </c>
      <c r="E574" s="191">
        <v>8622</v>
      </c>
      <c r="F574" s="192">
        <v>1.7315</v>
      </c>
    </row>
    <row r="575" spans="1:6" ht="16.5" thickTop="1" thickBot="1" x14ac:dyDescent="0.3">
      <c r="A575" s="225"/>
      <c r="B575" s="103"/>
      <c r="C575" s="103"/>
      <c r="D575" s="226"/>
    </row>
    <row r="576" spans="1:6" ht="18.75" thickTop="1" x14ac:dyDescent="0.25">
      <c r="A576" s="238">
        <v>2020</v>
      </c>
      <c r="B576" s="239"/>
      <c r="C576" s="240"/>
      <c r="D576" s="242" t="s">
        <v>178</v>
      </c>
      <c r="E576" s="243"/>
      <c r="F576" s="248" t="s">
        <v>177</v>
      </c>
    </row>
    <row r="577" spans="1:6" x14ac:dyDescent="0.25">
      <c r="A577" s="44"/>
      <c r="B577" s="45"/>
      <c r="C577" s="241"/>
      <c r="D577" s="244"/>
      <c r="E577" s="245"/>
      <c r="F577" s="249"/>
    </row>
    <row r="578" spans="1:6" x14ac:dyDescent="0.25">
      <c r="A578" s="44"/>
      <c r="B578" s="45"/>
      <c r="C578" s="45"/>
      <c r="D578" s="246"/>
      <c r="E578" s="247"/>
      <c r="F578" s="249"/>
    </row>
    <row r="579" spans="1:6" ht="15.75" thickBot="1" x14ac:dyDescent="0.3">
      <c r="A579" s="48" t="s">
        <v>2</v>
      </c>
      <c r="B579" s="49" t="s">
        <v>3</v>
      </c>
      <c r="C579" s="50" t="s">
        <v>4</v>
      </c>
      <c r="D579" s="39" t="s">
        <v>6</v>
      </c>
      <c r="E579" s="40" t="s">
        <v>7</v>
      </c>
      <c r="F579" s="250"/>
    </row>
    <row r="580" spans="1:6" ht="15.75" thickTop="1" x14ac:dyDescent="0.25">
      <c r="A580" s="54">
        <v>1</v>
      </c>
      <c r="B580" s="80">
        <v>43829</v>
      </c>
      <c r="C580" s="227">
        <v>43835</v>
      </c>
      <c r="D580" s="228">
        <v>1.4770000000000001</v>
      </c>
      <c r="E580" s="26">
        <v>8636</v>
      </c>
      <c r="F580" s="76">
        <v>1.7082999999999999</v>
      </c>
    </row>
    <row r="581" spans="1:6" x14ac:dyDescent="0.25">
      <c r="A581" s="54">
        <v>2</v>
      </c>
      <c r="B581" s="82">
        <v>43836</v>
      </c>
      <c r="C581" s="174">
        <v>43842</v>
      </c>
      <c r="D581" s="173">
        <v>1.411</v>
      </c>
      <c r="E581" s="26">
        <v>9245</v>
      </c>
      <c r="F581" s="76">
        <v>1.7021999999999999</v>
      </c>
    </row>
    <row r="582" spans="1:6" x14ac:dyDescent="0.25">
      <c r="A582" s="54">
        <v>3</v>
      </c>
      <c r="B582" s="82">
        <v>43843</v>
      </c>
      <c r="C582" s="83">
        <v>43849</v>
      </c>
      <c r="D582" s="18">
        <v>1.3819999999999999</v>
      </c>
      <c r="E582" s="19">
        <v>9242</v>
      </c>
      <c r="F582" s="76">
        <v>1.6172</v>
      </c>
    </row>
    <row r="583" spans="1:6" x14ac:dyDescent="0.25">
      <c r="A583" s="54">
        <v>4</v>
      </c>
      <c r="B583" s="82">
        <v>43850</v>
      </c>
      <c r="C583" s="83">
        <v>43856</v>
      </c>
      <c r="D583" s="18">
        <v>1.381</v>
      </c>
      <c r="E583" s="108">
        <v>9024</v>
      </c>
      <c r="F583" s="76">
        <v>1.5826</v>
      </c>
    </row>
    <row r="584" spans="1:6" x14ac:dyDescent="0.25">
      <c r="A584" s="54">
        <v>5</v>
      </c>
      <c r="B584" s="82">
        <v>43857</v>
      </c>
      <c r="C584" s="83">
        <v>43863</v>
      </c>
      <c r="D584" s="27">
        <v>1.409</v>
      </c>
      <c r="E584" s="107">
        <v>8624</v>
      </c>
      <c r="F584" s="76">
        <v>1.5835999999999999</v>
      </c>
    </row>
    <row r="585" spans="1:6" x14ac:dyDescent="0.25">
      <c r="A585" s="54">
        <v>6</v>
      </c>
      <c r="B585" s="82">
        <v>43864</v>
      </c>
      <c r="C585" s="83">
        <v>43870</v>
      </c>
      <c r="D585" s="28">
        <v>1.4119999999999999</v>
      </c>
      <c r="E585" s="108">
        <v>9448</v>
      </c>
      <c r="F585" s="76">
        <v>1.6216999999999999</v>
      </c>
    </row>
    <row r="586" spans="1:6" x14ac:dyDescent="0.25">
      <c r="A586" s="54">
        <v>7</v>
      </c>
      <c r="B586" s="82">
        <v>43871</v>
      </c>
      <c r="C586" s="83">
        <v>43877</v>
      </c>
      <c r="D586" s="28">
        <v>1.4610000000000001</v>
      </c>
      <c r="E586" s="108">
        <v>9024</v>
      </c>
      <c r="F586" s="76">
        <v>1.6193</v>
      </c>
    </row>
    <row r="587" spans="1:6" x14ac:dyDescent="0.25">
      <c r="A587" s="54">
        <v>8</v>
      </c>
      <c r="B587" s="82">
        <v>43878</v>
      </c>
      <c r="C587" s="83">
        <v>43884</v>
      </c>
      <c r="D587" s="28">
        <v>1.4970000000000001</v>
      </c>
      <c r="E587" s="108">
        <v>8412</v>
      </c>
      <c r="F587" s="76">
        <v>1.6809000000000001</v>
      </c>
    </row>
    <row r="588" spans="1:6" x14ac:dyDescent="0.25">
      <c r="A588" s="54">
        <v>9</v>
      </c>
      <c r="B588" s="82">
        <v>43885</v>
      </c>
      <c r="C588" s="83">
        <v>43891</v>
      </c>
      <c r="D588" s="28">
        <v>1.544</v>
      </c>
      <c r="E588" s="95">
        <v>8210</v>
      </c>
      <c r="F588" s="76">
        <v>1.7319</v>
      </c>
    </row>
    <row r="589" spans="1:6" x14ac:dyDescent="0.25">
      <c r="A589" s="54">
        <v>10</v>
      </c>
      <c r="B589" s="82">
        <v>43892</v>
      </c>
      <c r="C589" s="83">
        <v>43898</v>
      </c>
      <c r="D589" s="28">
        <v>1.5509999999999999</v>
      </c>
      <c r="E589" s="95">
        <v>9632</v>
      </c>
      <c r="F589" s="76">
        <v>1.7891999999999999</v>
      </c>
    </row>
    <row r="590" spans="1:6" x14ac:dyDescent="0.25">
      <c r="A590" s="54">
        <v>11</v>
      </c>
      <c r="B590" s="82">
        <v>43899</v>
      </c>
      <c r="C590" s="83">
        <v>43905</v>
      </c>
      <c r="D590" s="28">
        <v>1.4670000000000001</v>
      </c>
      <c r="E590" s="95">
        <v>8745</v>
      </c>
      <c r="F590" s="76">
        <v>1.7907999999999999</v>
      </c>
    </row>
    <row r="591" spans="1:6" x14ac:dyDescent="0.25">
      <c r="A591" s="54">
        <v>12</v>
      </c>
      <c r="B591" s="82">
        <v>43906</v>
      </c>
      <c r="C591" s="83">
        <v>43912</v>
      </c>
      <c r="D591" s="28">
        <v>1.4370000000000001</v>
      </c>
      <c r="E591" s="95">
        <v>8212</v>
      </c>
      <c r="F591" s="76">
        <v>1.7030000000000001</v>
      </c>
    </row>
    <row r="592" spans="1:6" x14ac:dyDescent="0.25">
      <c r="A592" s="54">
        <v>13</v>
      </c>
      <c r="B592" s="82">
        <v>43913</v>
      </c>
      <c r="C592" s="83">
        <v>43919</v>
      </c>
      <c r="D592" s="28">
        <v>1.4359999999999999</v>
      </c>
      <c r="E592" s="95">
        <v>8234</v>
      </c>
      <c r="F592" s="76">
        <v>1.6687000000000001</v>
      </c>
    </row>
    <row r="593" spans="1:6" x14ac:dyDescent="0.25">
      <c r="A593" s="54">
        <v>14</v>
      </c>
      <c r="B593" s="82">
        <v>43920</v>
      </c>
      <c r="C593" s="83">
        <v>43926</v>
      </c>
      <c r="D593" s="28">
        <v>1.42</v>
      </c>
      <c r="E593" s="95">
        <v>8612</v>
      </c>
      <c r="F593" s="76">
        <v>1.6577999999999999</v>
      </c>
    </row>
    <row r="594" spans="1:6" x14ac:dyDescent="0.25">
      <c r="A594" s="54">
        <v>15</v>
      </c>
      <c r="B594" s="82">
        <v>43927</v>
      </c>
      <c r="C594" s="83">
        <v>43933</v>
      </c>
      <c r="D594" s="28">
        <v>1.37</v>
      </c>
      <c r="E594" s="95">
        <v>7800</v>
      </c>
      <c r="F594" s="110">
        <v>1.6226</v>
      </c>
    </row>
    <row r="595" spans="1:6" x14ac:dyDescent="0.25">
      <c r="A595" s="54">
        <v>16</v>
      </c>
      <c r="B595" s="82">
        <v>43934</v>
      </c>
      <c r="C595" s="83">
        <v>43940</v>
      </c>
      <c r="D595" s="28">
        <v>1.353</v>
      </c>
      <c r="E595" s="95">
        <v>9836</v>
      </c>
      <c r="F595" s="76">
        <v>1.5954999999999999</v>
      </c>
    </row>
    <row r="596" spans="1:6" x14ac:dyDescent="0.25">
      <c r="A596" s="54">
        <v>17</v>
      </c>
      <c r="B596" s="82">
        <v>43941</v>
      </c>
      <c r="C596" s="83">
        <v>43947</v>
      </c>
      <c r="D596" s="29">
        <v>1.31</v>
      </c>
      <c r="E596" s="95">
        <v>8424</v>
      </c>
      <c r="F596" s="76">
        <v>1.5587</v>
      </c>
    </row>
    <row r="597" spans="1:6" x14ac:dyDescent="0.25">
      <c r="A597" s="54">
        <v>18</v>
      </c>
      <c r="B597" s="82">
        <v>43948</v>
      </c>
      <c r="C597" s="83">
        <v>43954</v>
      </c>
      <c r="D597" s="18">
        <v>1.2589999999999999</v>
      </c>
      <c r="E597" s="95">
        <v>8524</v>
      </c>
      <c r="F597" s="76">
        <v>1.5156000000000001</v>
      </c>
    </row>
    <row r="598" spans="1:6" x14ac:dyDescent="0.25">
      <c r="A598" s="54">
        <v>19</v>
      </c>
      <c r="B598" s="82">
        <v>43955</v>
      </c>
      <c r="C598" s="83">
        <v>43961</v>
      </c>
      <c r="D598" s="18">
        <v>1.117</v>
      </c>
      <c r="E598" s="95">
        <v>7612</v>
      </c>
      <c r="F598" s="111">
        <v>1.4536</v>
      </c>
    </row>
    <row r="599" spans="1:6" x14ac:dyDescent="0.25">
      <c r="A599" s="54">
        <v>20</v>
      </c>
      <c r="B599" s="82">
        <v>43962</v>
      </c>
      <c r="C599" s="83">
        <v>43968</v>
      </c>
      <c r="D599" s="18">
        <v>1.1259999999999999</v>
      </c>
      <c r="E599" s="20">
        <v>9124</v>
      </c>
      <c r="F599" s="76">
        <v>1.3535999999999999</v>
      </c>
    </row>
    <row r="600" spans="1:6" x14ac:dyDescent="0.25">
      <c r="A600" s="54">
        <v>21</v>
      </c>
      <c r="B600" s="82">
        <v>43969</v>
      </c>
      <c r="C600" s="83">
        <v>43975</v>
      </c>
      <c r="D600" s="18">
        <v>1.1779999999999999</v>
      </c>
      <c r="E600" s="20">
        <v>9634</v>
      </c>
      <c r="F600" s="76">
        <v>1.2963</v>
      </c>
    </row>
    <row r="601" spans="1:6" x14ac:dyDescent="0.25">
      <c r="A601" s="54">
        <v>22</v>
      </c>
      <c r="B601" s="82">
        <v>43976</v>
      </c>
      <c r="C601" s="83">
        <v>43982</v>
      </c>
      <c r="D601" s="21">
        <v>1.2509999999999999</v>
      </c>
      <c r="E601" s="20">
        <v>8036</v>
      </c>
      <c r="F601" s="76">
        <v>1.3277000000000001</v>
      </c>
    </row>
    <row r="602" spans="1:6" x14ac:dyDescent="0.25">
      <c r="A602" s="54">
        <v>23</v>
      </c>
      <c r="B602" s="82">
        <v>43983</v>
      </c>
      <c r="C602" s="83">
        <v>43989</v>
      </c>
      <c r="D602" s="21">
        <v>1.25</v>
      </c>
      <c r="E602" s="20">
        <v>8325</v>
      </c>
      <c r="F602" s="76">
        <v>1.4273</v>
      </c>
    </row>
    <row r="603" spans="1:6" x14ac:dyDescent="0.25">
      <c r="A603" s="54">
        <v>24</v>
      </c>
      <c r="B603" s="82">
        <v>43990</v>
      </c>
      <c r="C603" s="83">
        <v>43996</v>
      </c>
      <c r="D603" s="229">
        <v>1.2529999999999999</v>
      </c>
      <c r="E603" s="20">
        <v>8682</v>
      </c>
      <c r="F603" s="76">
        <v>1.4349000000000001</v>
      </c>
    </row>
    <row r="604" spans="1:6" x14ac:dyDescent="0.25">
      <c r="A604" s="54">
        <v>25</v>
      </c>
      <c r="B604" s="82">
        <v>43997</v>
      </c>
      <c r="C604" s="83">
        <v>44003</v>
      </c>
      <c r="D604" s="28">
        <v>1.254</v>
      </c>
      <c r="E604" s="20">
        <v>8630</v>
      </c>
      <c r="F604" s="76">
        <v>1.4399</v>
      </c>
    </row>
    <row r="605" spans="1:6" x14ac:dyDescent="0.25">
      <c r="A605" s="54">
        <v>26</v>
      </c>
      <c r="B605" s="82">
        <v>44004</v>
      </c>
      <c r="C605" s="83">
        <v>44010</v>
      </c>
      <c r="D605" s="28">
        <v>1.2150000000000001</v>
      </c>
      <c r="E605" s="20">
        <v>8424</v>
      </c>
      <c r="F605" s="76">
        <v>1.4352</v>
      </c>
    </row>
    <row r="606" spans="1:6" x14ac:dyDescent="0.25">
      <c r="A606" s="54">
        <v>27</v>
      </c>
      <c r="B606" s="82">
        <v>44011</v>
      </c>
      <c r="C606" s="83">
        <v>44017</v>
      </c>
      <c r="D606" s="31">
        <v>1.1220000000000001</v>
      </c>
      <c r="E606" s="24">
        <v>8220</v>
      </c>
      <c r="F606" s="76">
        <v>1.3923000000000001</v>
      </c>
    </row>
    <row r="607" spans="1:6" x14ac:dyDescent="0.25">
      <c r="A607" s="54">
        <v>28</v>
      </c>
      <c r="B607" s="82">
        <v>44018</v>
      </c>
      <c r="C607" s="83">
        <v>44024</v>
      </c>
      <c r="D607" s="32">
        <v>1.097</v>
      </c>
      <c r="E607" s="33">
        <v>8936</v>
      </c>
      <c r="F607" s="76">
        <v>1.3154999999999999</v>
      </c>
    </row>
    <row r="608" spans="1:6" x14ac:dyDescent="0.25">
      <c r="A608" s="54">
        <v>29</v>
      </c>
      <c r="B608" s="82">
        <v>44025</v>
      </c>
      <c r="C608" s="83">
        <v>44031</v>
      </c>
      <c r="D608" s="27">
        <v>1.0900000000000001</v>
      </c>
      <c r="E608" s="26">
        <v>8244</v>
      </c>
      <c r="F608" s="76">
        <v>1.2273000000000001</v>
      </c>
    </row>
    <row r="609" spans="1:6" x14ac:dyDescent="0.25">
      <c r="A609" s="54">
        <v>30</v>
      </c>
      <c r="B609" s="82">
        <v>44032</v>
      </c>
      <c r="C609" s="83">
        <v>44038</v>
      </c>
      <c r="D609" s="28">
        <v>1.0960000000000001</v>
      </c>
      <c r="E609" s="20">
        <v>9036</v>
      </c>
      <c r="F609" s="96">
        <v>1.2239</v>
      </c>
    </row>
    <row r="610" spans="1:6" x14ac:dyDescent="0.25">
      <c r="A610" s="54">
        <v>31</v>
      </c>
      <c r="B610" s="82">
        <v>44039</v>
      </c>
      <c r="C610" s="83">
        <v>44045</v>
      </c>
      <c r="D610" s="28">
        <v>1.1080000000000001</v>
      </c>
      <c r="E610" s="95">
        <v>9012</v>
      </c>
      <c r="F610" s="97">
        <v>1.2448999999999999</v>
      </c>
    </row>
    <row r="611" spans="1:6" x14ac:dyDescent="0.25">
      <c r="A611" s="54">
        <v>32</v>
      </c>
      <c r="B611" s="82">
        <v>44046</v>
      </c>
      <c r="C611" s="83">
        <v>44052</v>
      </c>
      <c r="D611" s="28">
        <v>1.107</v>
      </c>
      <c r="E611" s="95">
        <v>8618</v>
      </c>
      <c r="F611" s="97">
        <v>1.2465999999999999</v>
      </c>
    </row>
    <row r="612" spans="1:6" x14ac:dyDescent="0.25">
      <c r="A612" s="54">
        <v>33</v>
      </c>
      <c r="B612" s="82">
        <v>44053</v>
      </c>
      <c r="C612" s="83">
        <v>44059</v>
      </c>
      <c r="D612" s="28">
        <v>1.105</v>
      </c>
      <c r="E612" s="20">
        <v>8212</v>
      </c>
      <c r="F612" s="97">
        <v>1.2324999999999999</v>
      </c>
    </row>
    <row r="613" spans="1:6" x14ac:dyDescent="0.25">
      <c r="A613" s="54">
        <v>34</v>
      </c>
      <c r="B613" s="82">
        <v>44060</v>
      </c>
      <c r="C613" s="83">
        <v>44066</v>
      </c>
      <c r="D613" s="28">
        <v>1.107</v>
      </c>
      <c r="E613" s="20">
        <v>8610</v>
      </c>
      <c r="F613" s="76">
        <v>1.2549999999999999</v>
      </c>
    </row>
    <row r="614" spans="1:6" x14ac:dyDescent="0.25">
      <c r="A614" s="54">
        <v>35</v>
      </c>
      <c r="B614" s="82">
        <v>44067</v>
      </c>
      <c r="C614" s="83">
        <v>44073</v>
      </c>
      <c r="D614" s="28">
        <v>1.1160000000000001</v>
      </c>
      <c r="E614" s="19">
        <v>8412</v>
      </c>
      <c r="F614" s="76">
        <v>1.2490000000000001</v>
      </c>
    </row>
    <row r="615" spans="1:6" x14ac:dyDescent="0.25">
      <c r="A615" s="54">
        <v>36</v>
      </c>
      <c r="B615" s="82">
        <v>44074</v>
      </c>
      <c r="C615" s="83">
        <v>44080</v>
      </c>
      <c r="D615" s="28">
        <v>1.119</v>
      </c>
      <c r="E615" s="20">
        <v>9719</v>
      </c>
      <c r="F615" s="76">
        <v>1.2722</v>
      </c>
    </row>
    <row r="616" spans="1:6" x14ac:dyDescent="0.25">
      <c r="A616" s="54">
        <v>37</v>
      </c>
      <c r="B616" s="82">
        <v>44081</v>
      </c>
      <c r="C616" s="83">
        <v>44087</v>
      </c>
      <c r="D616" s="28">
        <v>1.1160000000000001</v>
      </c>
      <c r="E616" s="20">
        <v>8822</v>
      </c>
      <c r="F616" s="76">
        <v>1.2679</v>
      </c>
    </row>
    <row r="617" spans="1:6" x14ac:dyDescent="0.25">
      <c r="A617" s="54">
        <v>38</v>
      </c>
      <c r="B617" s="82">
        <v>44088</v>
      </c>
      <c r="C617" s="83">
        <v>44094</v>
      </c>
      <c r="D617" s="28">
        <v>1.05</v>
      </c>
      <c r="E617" s="20">
        <v>8412</v>
      </c>
      <c r="F617" s="76">
        <v>1.2484</v>
      </c>
    </row>
    <row r="618" spans="1:6" x14ac:dyDescent="0.25">
      <c r="A618" s="54">
        <v>39</v>
      </c>
      <c r="B618" s="82">
        <v>44095</v>
      </c>
      <c r="C618" s="83">
        <v>44101</v>
      </c>
      <c r="D618" s="28">
        <v>1.0369999999999999</v>
      </c>
      <c r="E618" s="20">
        <v>8204</v>
      </c>
      <c r="F618" s="76">
        <v>1.2028000000000001</v>
      </c>
    </row>
    <row r="619" spans="1:6" x14ac:dyDescent="0.25">
      <c r="A619" s="54">
        <v>40</v>
      </c>
      <c r="B619" s="82">
        <v>44102</v>
      </c>
      <c r="C619" s="83">
        <v>44108</v>
      </c>
      <c r="D619" s="28">
        <v>1.014</v>
      </c>
      <c r="E619" s="20">
        <v>9302</v>
      </c>
      <c r="F619" s="76">
        <v>1.1886000000000001</v>
      </c>
    </row>
    <row r="620" spans="1:6" x14ac:dyDescent="0.25">
      <c r="A620" s="54">
        <v>41</v>
      </c>
      <c r="B620" s="82">
        <v>44109</v>
      </c>
      <c r="C620" s="83">
        <v>44115</v>
      </c>
      <c r="D620" s="28">
        <v>1.0069999999999999</v>
      </c>
      <c r="E620" s="20">
        <v>8224</v>
      </c>
      <c r="F620" s="76">
        <v>1.1394</v>
      </c>
    </row>
    <row r="621" spans="1:6" x14ac:dyDescent="0.25">
      <c r="A621" s="54">
        <v>42</v>
      </c>
      <c r="B621" s="82">
        <v>44116</v>
      </c>
      <c r="C621" s="83">
        <v>44122</v>
      </c>
      <c r="D621" s="28">
        <v>1.01</v>
      </c>
      <c r="E621" s="20">
        <v>8884</v>
      </c>
      <c r="F621" s="76">
        <v>1.1273</v>
      </c>
    </row>
    <row r="622" spans="1:6" x14ac:dyDescent="0.25">
      <c r="A622" s="54">
        <v>43</v>
      </c>
      <c r="B622" s="82">
        <v>44123</v>
      </c>
      <c r="C622" s="83">
        <v>44129</v>
      </c>
      <c r="D622" s="28">
        <v>1.012</v>
      </c>
      <c r="E622" s="20">
        <v>9524</v>
      </c>
      <c r="F622" s="76">
        <v>1.1282000000000001</v>
      </c>
    </row>
    <row r="623" spans="1:6" x14ac:dyDescent="0.25">
      <c r="A623" s="54">
        <v>44</v>
      </c>
      <c r="B623" s="82">
        <v>44130</v>
      </c>
      <c r="C623" s="83">
        <v>44136</v>
      </c>
      <c r="D623" s="28">
        <v>1.0149999999999999</v>
      </c>
      <c r="E623" s="20">
        <v>10114</v>
      </c>
      <c r="F623" s="76">
        <v>1.1178999999999999</v>
      </c>
    </row>
    <row r="624" spans="1:6" x14ac:dyDescent="0.25">
      <c r="A624" s="54">
        <v>45</v>
      </c>
      <c r="B624" s="82">
        <v>44137</v>
      </c>
      <c r="C624" s="83">
        <v>44143</v>
      </c>
      <c r="D624" s="28">
        <v>0.98599999999999999</v>
      </c>
      <c r="E624" s="20">
        <v>8412</v>
      </c>
      <c r="F624" s="76">
        <v>1.1168</v>
      </c>
    </row>
    <row r="625" spans="1:10" x14ac:dyDescent="0.25">
      <c r="A625" s="54">
        <v>46</v>
      </c>
      <c r="B625" s="82">
        <v>44144</v>
      </c>
      <c r="C625" s="83">
        <v>44150</v>
      </c>
      <c r="D625" s="28">
        <v>0.94499999999999995</v>
      </c>
      <c r="E625" s="20">
        <v>8000</v>
      </c>
      <c r="F625" s="76">
        <v>1.0951</v>
      </c>
    </row>
    <row r="626" spans="1:10" x14ac:dyDescent="0.25">
      <c r="A626" s="54">
        <v>47</v>
      </c>
      <c r="B626" s="82">
        <v>44151</v>
      </c>
      <c r="C626" s="83">
        <v>44157</v>
      </c>
      <c r="D626" s="28">
        <v>0.86299999999999999</v>
      </c>
      <c r="E626" s="20">
        <v>5130</v>
      </c>
      <c r="F626" s="76">
        <v>1.0694999999999999</v>
      </c>
    </row>
    <row r="627" spans="1:10" x14ac:dyDescent="0.25">
      <c r="A627" s="54">
        <v>48</v>
      </c>
      <c r="B627" s="82">
        <v>44158</v>
      </c>
      <c r="C627" s="83">
        <v>44164</v>
      </c>
      <c r="D627" s="28">
        <v>0.875</v>
      </c>
      <c r="E627" s="20">
        <v>8276</v>
      </c>
      <c r="F627" s="76">
        <v>0.98609999999999998</v>
      </c>
    </row>
    <row r="628" spans="1:10" x14ac:dyDescent="0.25">
      <c r="A628" s="54">
        <v>49</v>
      </c>
      <c r="B628" s="82">
        <v>44165</v>
      </c>
      <c r="C628" s="83">
        <v>44171</v>
      </c>
      <c r="D628" s="28">
        <v>0.876</v>
      </c>
      <c r="E628" s="20">
        <v>9224</v>
      </c>
      <c r="F628" s="76">
        <v>0.94079999999999997</v>
      </c>
    </row>
    <row r="629" spans="1:10" x14ac:dyDescent="0.25">
      <c r="A629" s="54">
        <v>50</v>
      </c>
      <c r="B629" s="82">
        <v>44172</v>
      </c>
      <c r="C629" s="83">
        <v>44178</v>
      </c>
      <c r="D629" s="29">
        <v>0.88</v>
      </c>
      <c r="E629" s="34">
        <v>9801</v>
      </c>
      <c r="F629" s="76">
        <v>0.93520000000000003</v>
      </c>
    </row>
    <row r="630" spans="1:10" x14ac:dyDescent="0.25">
      <c r="A630" s="54">
        <v>51</v>
      </c>
      <c r="B630" s="82">
        <v>44179</v>
      </c>
      <c r="C630" s="83">
        <v>44185</v>
      </c>
      <c r="D630" s="99">
        <v>0.877</v>
      </c>
      <c r="E630" s="100">
        <v>9024</v>
      </c>
      <c r="F630" s="76">
        <v>0.94289999999999996</v>
      </c>
    </row>
    <row r="631" spans="1:10" x14ac:dyDescent="0.25">
      <c r="A631" s="54">
        <v>52</v>
      </c>
      <c r="B631" s="82">
        <v>44186</v>
      </c>
      <c r="C631" s="176">
        <v>44192</v>
      </c>
      <c r="D631" s="177">
        <v>0.871</v>
      </c>
      <c r="E631" s="178">
        <v>7400</v>
      </c>
      <c r="F631" s="96">
        <v>0.94650000000000001</v>
      </c>
    </row>
    <row r="632" spans="1:10" ht="15.75" thickBot="1" x14ac:dyDescent="0.3">
      <c r="A632" s="230">
        <v>53</v>
      </c>
      <c r="B632" s="86">
        <v>44193</v>
      </c>
      <c r="C632" s="224">
        <v>44199</v>
      </c>
      <c r="D632" s="190">
        <v>0.871</v>
      </c>
      <c r="E632" s="191">
        <v>9224</v>
      </c>
      <c r="F632" s="192">
        <v>0.95720000000000005</v>
      </c>
    </row>
    <row r="633" spans="1:10" ht="16.5" thickTop="1" thickBot="1" x14ac:dyDescent="0.3"/>
    <row r="634" spans="1:10" ht="18.75" thickTop="1" x14ac:dyDescent="0.25">
      <c r="A634" s="238">
        <v>2021</v>
      </c>
      <c r="B634" s="239"/>
      <c r="C634" s="240"/>
      <c r="D634" s="242" t="s">
        <v>178</v>
      </c>
      <c r="E634" s="243"/>
      <c r="F634" s="248" t="s">
        <v>177</v>
      </c>
    </row>
    <row r="635" spans="1:10" x14ac:dyDescent="0.25">
      <c r="A635" s="44"/>
      <c r="B635" s="45"/>
      <c r="C635" s="241"/>
      <c r="D635" s="244"/>
      <c r="E635" s="245"/>
      <c r="F635" s="249"/>
    </row>
    <row r="636" spans="1:10" x14ac:dyDescent="0.25">
      <c r="A636" s="44"/>
      <c r="B636" s="45"/>
      <c r="C636" s="45"/>
      <c r="D636" s="246"/>
      <c r="E636" s="247"/>
      <c r="F636" s="249"/>
    </row>
    <row r="637" spans="1:10" ht="15.75" thickBot="1" x14ac:dyDescent="0.3">
      <c r="A637" s="48" t="s">
        <v>2</v>
      </c>
      <c r="B637" s="49" t="s">
        <v>3</v>
      </c>
      <c r="C637" s="50" t="s">
        <v>4</v>
      </c>
      <c r="D637" s="39" t="s">
        <v>6</v>
      </c>
      <c r="E637" s="40" t="s">
        <v>7</v>
      </c>
      <c r="F637" s="250"/>
    </row>
    <row r="638" spans="1:10" ht="15.75" thickTop="1" x14ac:dyDescent="0.25">
      <c r="A638" s="54">
        <v>1</v>
      </c>
      <c r="B638" s="80">
        <v>44200</v>
      </c>
      <c r="C638" s="227">
        <v>44206</v>
      </c>
      <c r="D638" s="228">
        <v>0.874</v>
      </c>
      <c r="E638" s="26">
        <v>9436</v>
      </c>
      <c r="F638" s="76">
        <v>0.95989999999999998</v>
      </c>
    </row>
    <row r="639" spans="1:10" x14ac:dyDescent="0.25">
      <c r="A639" s="54">
        <v>2</v>
      </c>
      <c r="B639" s="82">
        <v>44207</v>
      </c>
      <c r="C639" s="174">
        <v>44213</v>
      </c>
      <c r="D639" s="173">
        <v>0.877</v>
      </c>
      <c r="E639" s="26">
        <v>9514</v>
      </c>
      <c r="F639" s="231">
        <v>1.117</v>
      </c>
      <c r="G639" s="232" t="s">
        <v>501</v>
      </c>
      <c r="H639" s="232"/>
      <c r="I639" s="232"/>
      <c r="J639" s="232"/>
    </row>
    <row r="640" spans="1:10" x14ac:dyDescent="0.25">
      <c r="A640" s="54">
        <v>3</v>
      </c>
      <c r="B640" s="82">
        <v>44214</v>
      </c>
      <c r="C640" s="83">
        <v>44220</v>
      </c>
      <c r="D640" s="18">
        <v>0.877</v>
      </c>
      <c r="E640" s="19">
        <v>9108</v>
      </c>
      <c r="F640" s="76">
        <v>1.1189</v>
      </c>
    </row>
    <row r="641" spans="1:6" x14ac:dyDescent="0.25">
      <c r="A641" s="54">
        <v>4</v>
      </c>
      <c r="B641" s="82">
        <v>44221</v>
      </c>
      <c r="C641" s="83">
        <v>44227</v>
      </c>
      <c r="D641" s="18">
        <v>0.90500000000000003</v>
      </c>
      <c r="E641" s="108">
        <v>9212</v>
      </c>
      <c r="F641" s="76">
        <v>1.1184000000000001</v>
      </c>
    </row>
    <row r="642" spans="1:6" x14ac:dyDescent="0.25">
      <c r="A642" s="54">
        <v>5</v>
      </c>
      <c r="B642" s="82">
        <v>44228</v>
      </c>
      <c r="C642" s="83">
        <v>44234</v>
      </c>
      <c r="D642" s="27">
        <v>0.90900000000000003</v>
      </c>
      <c r="E642" s="107">
        <v>9489</v>
      </c>
      <c r="F642" s="76">
        <v>1.1395</v>
      </c>
    </row>
    <row r="643" spans="1:6" x14ac:dyDescent="0.25">
      <c r="A643" s="54">
        <v>6</v>
      </c>
      <c r="B643" s="82">
        <v>44235</v>
      </c>
      <c r="C643" s="83">
        <v>44241</v>
      </c>
      <c r="D643" s="28">
        <v>0.93</v>
      </c>
      <c r="E643" s="108">
        <v>8812</v>
      </c>
      <c r="F643" s="76">
        <v>1.1478999999999999</v>
      </c>
    </row>
    <row r="644" spans="1:6" x14ac:dyDescent="0.25">
      <c r="A644" s="54">
        <v>7</v>
      </c>
      <c r="B644" s="82">
        <v>44242</v>
      </c>
      <c r="C644" s="83">
        <v>44248</v>
      </c>
      <c r="D644" s="28">
        <v>0.97299999999999998</v>
      </c>
      <c r="E644" s="108">
        <v>10104</v>
      </c>
      <c r="F644" s="76">
        <v>1.1814</v>
      </c>
    </row>
    <row r="645" spans="1:6" x14ac:dyDescent="0.25">
      <c r="A645" s="54">
        <v>8</v>
      </c>
      <c r="B645" s="82">
        <v>44249</v>
      </c>
      <c r="C645" s="83">
        <v>44255</v>
      </c>
      <c r="D645" s="28">
        <v>1.0469999999999999</v>
      </c>
      <c r="E645" s="108">
        <v>8384</v>
      </c>
      <c r="F645" s="76">
        <v>1.22</v>
      </c>
    </row>
    <row r="646" spans="1:6" x14ac:dyDescent="0.25">
      <c r="A646" s="54">
        <v>9</v>
      </c>
      <c r="B646" s="82">
        <v>44256</v>
      </c>
      <c r="C646" s="83">
        <v>44262</v>
      </c>
      <c r="D646" s="28">
        <v>1.1160000000000001</v>
      </c>
      <c r="E646" s="95">
        <v>10424</v>
      </c>
      <c r="F646" s="76">
        <v>1.3270999999999999</v>
      </c>
    </row>
    <row r="647" spans="1:6" x14ac:dyDescent="0.25">
      <c r="A647" s="54">
        <v>10</v>
      </c>
      <c r="B647" s="82">
        <v>44263</v>
      </c>
      <c r="C647" s="83">
        <v>44269</v>
      </c>
      <c r="D647" s="28">
        <v>1.1830000000000001</v>
      </c>
      <c r="E647" s="95">
        <v>9584</v>
      </c>
      <c r="F647" s="76">
        <v>1.3995</v>
      </c>
    </row>
    <row r="648" spans="1:6" x14ac:dyDescent="0.25">
      <c r="A648" s="54">
        <v>11</v>
      </c>
      <c r="B648" s="82">
        <v>44270</v>
      </c>
      <c r="C648" s="83">
        <v>44276</v>
      </c>
      <c r="D648" s="28">
        <v>1.179</v>
      </c>
      <c r="E648" s="95">
        <v>8224</v>
      </c>
      <c r="F648" s="76">
        <v>1.4841</v>
      </c>
    </row>
    <row r="649" spans="1:6" x14ac:dyDescent="0.25">
      <c r="A649" s="54">
        <v>12</v>
      </c>
      <c r="B649" s="82">
        <v>44277</v>
      </c>
      <c r="C649" s="83">
        <v>44283</v>
      </c>
      <c r="D649" s="28">
        <v>1.1739999999999999</v>
      </c>
      <c r="E649" s="95">
        <v>8212</v>
      </c>
      <c r="F649" s="76">
        <v>1.4861</v>
      </c>
    </row>
    <row r="650" spans="1:6" x14ac:dyDescent="0.25">
      <c r="A650" s="54">
        <v>13</v>
      </c>
      <c r="B650" s="82">
        <v>44284</v>
      </c>
      <c r="C650" s="83">
        <v>44290</v>
      </c>
      <c r="D650" s="28">
        <v>1.1759999999999999</v>
      </c>
      <c r="E650" s="95">
        <v>8812</v>
      </c>
      <c r="F650" s="76">
        <v>1.4884999999999999</v>
      </c>
    </row>
    <row r="651" spans="1:6" x14ac:dyDescent="0.25">
      <c r="A651" s="54">
        <v>14</v>
      </c>
      <c r="B651" s="82">
        <v>44291</v>
      </c>
      <c r="C651" s="83">
        <v>44297</v>
      </c>
      <c r="D651" s="28">
        <v>1.1779999999999999</v>
      </c>
      <c r="E651" s="95">
        <v>9212</v>
      </c>
      <c r="F651" s="76">
        <v>1.4884999999999999</v>
      </c>
    </row>
    <row r="652" spans="1:6" x14ac:dyDescent="0.25">
      <c r="A652" s="54">
        <v>15</v>
      </c>
      <c r="B652" s="82">
        <v>44298</v>
      </c>
      <c r="C652" s="83">
        <v>44304</v>
      </c>
      <c r="D652" s="28"/>
      <c r="E652" s="95"/>
      <c r="F652" s="76"/>
    </row>
    <row r="653" spans="1:6" x14ac:dyDescent="0.25">
      <c r="A653" s="54">
        <v>16</v>
      </c>
      <c r="B653" s="82">
        <v>44305</v>
      </c>
      <c r="C653" s="83">
        <v>44311</v>
      </c>
      <c r="D653" s="28"/>
      <c r="E653" s="95"/>
      <c r="F653" s="76"/>
    </row>
    <row r="654" spans="1:6" x14ac:dyDescent="0.25">
      <c r="A654" s="54">
        <v>17</v>
      </c>
      <c r="B654" s="82">
        <v>44312</v>
      </c>
      <c r="C654" s="83">
        <v>44318</v>
      </c>
      <c r="D654" s="29"/>
      <c r="E654" s="95"/>
      <c r="F654" s="76"/>
    </row>
    <row r="655" spans="1:6" x14ac:dyDescent="0.25">
      <c r="A655" s="54">
        <v>18</v>
      </c>
      <c r="B655" s="82">
        <v>44319</v>
      </c>
      <c r="C655" s="83">
        <v>44325</v>
      </c>
      <c r="D655" s="18"/>
      <c r="E655" s="95"/>
      <c r="F655" s="76"/>
    </row>
    <row r="656" spans="1:6" x14ac:dyDescent="0.25">
      <c r="A656" s="54">
        <v>19</v>
      </c>
      <c r="B656" s="82">
        <v>44326</v>
      </c>
      <c r="C656" s="83">
        <v>44332</v>
      </c>
      <c r="D656" s="18"/>
      <c r="E656" s="95"/>
      <c r="F656" s="76"/>
    </row>
    <row r="657" spans="1:6" x14ac:dyDescent="0.25">
      <c r="A657" s="54">
        <v>20</v>
      </c>
      <c r="B657" s="82">
        <v>44333</v>
      </c>
      <c r="C657" s="83">
        <v>44339</v>
      </c>
      <c r="D657" s="18"/>
      <c r="E657" s="20"/>
      <c r="F657" s="76"/>
    </row>
    <row r="658" spans="1:6" x14ac:dyDescent="0.25">
      <c r="A658" s="54">
        <v>21</v>
      </c>
      <c r="B658" s="82">
        <v>44340</v>
      </c>
      <c r="C658" s="83">
        <v>44346</v>
      </c>
      <c r="D658" s="18"/>
      <c r="E658" s="20"/>
      <c r="F658" s="76"/>
    </row>
    <row r="659" spans="1:6" x14ac:dyDescent="0.25">
      <c r="A659" s="54">
        <v>22</v>
      </c>
      <c r="B659" s="82">
        <v>44347</v>
      </c>
      <c r="C659" s="83">
        <v>44353</v>
      </c>
      <c r="D659" s="21"/>
      <c r="E659" s="20"/>
      <c r="F659" s="76"/>
    </row>
    <row r="660" spans="1:6" x14ac:dyDescent="0.25">
      <c r="A660" s="54">
        <v>23</v>
      </c>
      <c r="B660" s="82">
        <v>44354</v>
      </c>
      <c r="C660" s="83">
        <v>44360</v>
      </c>
      <c r="D660" s="21"/>
      <c r="E660" s="20"/>
      <c r="F660" s="76"/>
    </row>
    <row r="661" spans="1:6" x14ac:dyDescent="0.25">
      <c r="A661" s="54">
        <v>24</v>
      </c>
      <c r="B661" s="82">
        <v>44361</v>
      </c>
      <c r="C661" s="83">
        <v>44367</v>
      </c>
      <c r="D661" s="229"/>
      <c r="E661" s="20"/>
      <c r="F661" s="76"/>
    </row>
    <row r="662" spans="1:6" x14ac:dyDescent="0.25">
      <c r="A662" s="54">
        <v>25</v>
      </c>
      <c r="B662" s="82">
        <v>44368</v>
      </c>
      <c r="C662" s="83">
        <v>44374</v>
      </c>
      <c r="D662" s="28"/>
      <c r="E662" s="20"/>
      <c r="F662" s="76"/>
    </row>
    <row r="663" spans="1:6" x14ac:dyDescent="0.25">
      <c r="A663" s="54">
        <v>26</v>
      </c>
      <c r="B663" s="82">
        <v>44375</v>
      </c>
      <c r="C663" s="83">
        <v>44381</v>
      </c>
      <c r="D663" s="28"/>
      <c r="E663" s="20"/>
      <c r="F663" s="76"/>
    </row>
    <row r="664" spans="1:6" x14ac:dyDescent="0.25">
      <c r="A664" s="54">
        <v>27</v>
      </c>
      <c r="B664" s="82">
        <v>44382</v>
      </c>
      <c r="C664" s="83">
        <v>44388</v>
      </c>
      <c r="D664" s="31"/>
      <c r="E664" s="24"/>
      <c r="F664" s="76"/>
    </row>
    <row r="665" spans="1:6" x14ac:dyDescent="0.25">
      <c r="A665" s="54">
        <v>28</v>
      </c>
      <c r="B665" s="82">
        <v>44389</v>
      </c>
      <c r="C665" s="83">
        <v>44395</v>
      </c>
      <c r="D665" s="32"/>
      <c r="E665" s="33"/>
      <c r="F665" s="76"/>
    </row>
    <row r="666" spans="1:6" x14ac:dyDescent="0.25">
      <c r="A666" s="54">
        <v>29</v>
      </c>
      <c r="B666" s="82">
        <v>44396</v>
      </c>
      <c r="C666" s="83">
        <v>44402</v>
      </c>
      <c r="D666" s="27"/>
      <c r="E666" s="26"/>
      <c r="F666" s="76"/>
    </row>
    <row r="667" spans="1:6" x14ac:dyDescent="0.25">
      <c r="A667" s="54">
        <v>30</v>
      </c>
      <c r="B667" s="82">
        <v>44403</v>
      </c>
      <c r="C667" s="83">
        <v>44409</v>
      </c>
      <c r="D667" s="28"/>
      <c r="E667" s="20"/>
      <c r="F667" s="76"/>
    </row>
    <row r="668" spans="1:6" x14ac:dyDescent="0.25">
      <c r="A668" s="54">
        <v>31</v>
      </c>
      <c r="B668" s="82">
        <v>44410</v>
      </c>
      <c r="C668" s="83">
        <v>44416</v>
      </c>
      <c r="D668" s="28"/>
      <c r="E668" s="95"/>
      <c r="F668" s="76"/>
    </row>
    <row r="669" spans="1:6" x14ac:dyDescent="0.25">
      <c r="A669" s="54">
        <v>32</v>
      </c>
      <c r="B669" s="82">
        <v>44417</v>
      </c>
      <c r="C669" s="83">
        <v>44423</v>
      </c>
      <c r="D669" s="28"/>
      <c r="E669" s="95"/>
      <c r="F669" s="76"/>
    </row>
    <row r="670" spans="1:6" x14ac:dyDescent="0.25">
      <c r="A670" s="54">
        <v>33</v>
      </c>
      <c r="B670" s="82">
        <v>44424</v>
      </c>
      <c r="C670" s="83">
        <v>44430</v>
      </c>
      <c r="D670" s="28"/>
      <c r="E670" s="20"/>
      <c r="F670" s="76"/>
    </row>
    <row r="671" spans="1:6" x14ac:dyDescent="0.25">
      <c r="A671" s="54">
        <v>34</v>
      </c>
      <c r="B671" s="82">
        <v>44431</v>
      </c>
      <c r="C671" s="83">
        <v>44437</v>
      </c>
      <c r="D671" s="28"/>
      <c r="E671" s="20"/>
      <c r="F671" s="76"/>
    </row>
    <row r="672" spans="1:6" x14ac:dyDescent="0.25">
      <c r="A672" s="54">
        <v>35</v>
      </c>
      <c r="B672" s="82">
        <v>44438</v>
      </c>
      <c r="C672" s="83">
        <v>44444</v>
      </c>
      <c r="D672" s="28"/>
      <c r="E672" s="19"/>
      <c r="F672" s="76"/>
    </row>
    <row r="673" spans="1:6" x14ac:dyDescent="0.25">
      <c r="A673" s="54">
        <v>36</v>
      </c>
      <c r="B673" s="82">
        <v>44445</v>
      </c>
      <c r="C673" s="83">
        <v>44451</v>
      </c>
      <c r="D673" s="28"/>
      <c r="E673" s="20"/>
      <c r="F673" s="76"/>
    </row>
    <row r="674" spans="1:6" x14ac:dyDescent="0.25">
      <c r="A674" s="54">
        <v>37</v>
      </c>
      <c r="B674" s="82">
        <v>44452</v>
      </c>
      <c r="C674" s="83">
        <v>44458</v>
      </c>
      <c r="D674" s="28"/>
      <c r="E674" s="20"/>
      <c r="F674" s="76"/>
    </row>
    <row r="675" spans="1:6" x14ac:dyDescent="0.25">
      <c r="A675" s="54">
        <v>38</v>
      </c>
      <c r="B675" s="82">
        <v>44459</v>
      </c>
      <c r="C675" s="83">
        <v>44465</v>
      </c>
      <c r="D675" s="28"/>
      <c r="E675" s="20"/>
      <c r="F675" s="76"/>
    </row>
    <row r="676" spans="1:6" x14ac:dyDescent="0.25">
      <c r="A676" s="54">
        <v>39</v>
      </c>
      <c r="B676" s="82">
        <v>44466</v>
      </c>
      <c r="C676" s="83">
        <v>44472</v>
      </c>
      <c r="D676" s="28"/>
      <c r="E676" s="20"/>
      <c r="F676" s="76"/>
    </row>
    <row r="677" spans="1:6" x14ac:dyDescent="0.25">
      <c r="A677" s="54">
        <v>40</v>
      </c>
      <c r="B677" s="82">
        <v>44473</v>
      </c>
      <c r="C677" s="83">
        <v>44479</v>
      </c>
      <c r="D677" s="28"/>
      <c r="E677" s="20"/>
      <c r="F677" s="76"/>
    </row>
    <row r="678" spans="1:6" x14ac:dyDescent="0.25">
      <c r="A678" s="54">
        <v>41</v>
      </c>
      <c r="B678" s="82">
        <v>44480</v>
      </c>
      <c r="C678" s="83">
        <v>44486</v>
      </c>
      <c r="D678" s="28"/>
      <c r="E678" s="20"/>
      <c r="F678" s="76"/>
    </row>
    <row r="679" spans="1:6" x14ac:dyDescent="0.25">
      <c r="A679" s="54">
        <v>42</v>
      </c>
      <c r="B679" s="82">
        <v>44487</v>
      </c>
      <c r="C679" s="83">
        <v>44493</v>
      </c>
      <c r="D679" s="28"/>
      <c r="E679" s="20"/>
      <c r="F679" s="76"/>
    </row>
    <row r="680" spans="1:6" x14ac:dyDescent="0.25">
      <c r="A680" s="54">
        <v>43</v>
      </c>
      <c r="B680" s="82">
        <v>44494</v>
      </c>
      <c r="C680" s="83">
        <v>44500</v>
      </c>
      <c r="D680" s="28"/>
      <c r="E680" s="20"/>
      <c r="F680" s="76"/>
    </row>
    <row r="681" spans="1:6" x14ac:dyDescent="0.25">
      <c r="A681" s="54">
        <v>44</v>
      </c>
      <c r="B681" s="82">
        <v>44501</v>
      </c>
      <c r="C681" s="83">
        <v>44507</v>
      </c>
      <c r="D681" s="28"/>
      <c r="E681" s="20"/>
      <c r="F681" s="76"/>
    </row>
    <row r="682" spans="1:6" x14ac:dyDescent="0.25">
      <c r="A682" s="54">
        <v>45</v>
      </c>
      <c r="B682" s="82">
        <v>44508</v>
      </c>
      <c r="C682" s="83">
        <v>44514</v>
      </c>
      <c r="D682" s="28"/>
      <c r="E682" s="20"/>
      <c r="F682" s="76"/>
    </row>
    <row r="683" spans="1:6" x14ac:dyDescent="0.25">
      <c r="A683" s="54">
        <v>46</v>
      </c>
      <c r="B683" s="82">
        <v>44515</v>
      </c>
      <c r="C683" s="83">
        <v>44521</v>
      </c>
      <c r="D683" s="28"/>
      <c r="E683" s="20"/>
      <c r="F683" s="76"/>
    </row>
    <row r="684" spans="1:6" x14ac:dyDescent="0.25">
      <c r="A684" s="54">
        <v>47</v>
      </c>
      <c r="B684" s="82">
        <v>44522</v>
      </c>
      <c r="C684" s="83">
        <v>44528</v>
      </c>
      <c r="D684" s="28"/>
      <c r="E684" s="20"/>
      <c r="F684" s="76"/>
    </row>
    <row r="685" spans="1:6" x14ac:dyDescent="0.25">
      <c r="A685" s="54">
        <v>48</v>
      </c>
      <c r="B685" s="82">
        <v>44529</v>
      </c>
      <c r="C685" s="83">
        <v>44535</v>
      </c>
      <c r="D685" s="28"/>
      <c r="E685" s="20"/>
      <c r="F685" s="76"/>
    </row>
    <row r="686" spans="1:6" x14ac:dyDescent="0.25">
      <c r="A686" s="54">
        <v>49</v>
      </c>
      <c r="B686" s="82">
        <v>44536</v>
      </c>
      <c r="C686" s="83">
        <v>44542</v>
      </c>
      <c r="D686" s="28"/>
      <c r="E686" s="20"/>
      <c r="F686" s="76"/>
    </row>
    <row r="687" spans="1:6" x14ac:dyDescent="0.25">
      <c r="A687" s="54">
        <v>50</v>
      </c>
      <c r="B687" s="82">
        <v>44543</v>
      </c>
      <c r="C687" s="83">
        <v>44549</v>
      </c>
      <c r="D687" s="29"/>
      <c r="E687" s="34"/>
      <c r="F687" s="76"/>
    </row>
    <row r="688" spans="1:6" x14ac:dyDescent="0.25">
      <c r="A688" s="54">
        <v>51</v>
      </c>
      <c r="B688" s="82">
        <v>44550</v>
      </c>
      <c r="C688" s="83">
        <v>44556</v>
      </c>
      <c r="D688" s="99"/>
      <c r="E688" s="100"/>
      <c r="F688" s="76"/>
    </row>
    <row r="689" spans="1:6" x14ac:dyDescent="0.25">
      <c r="A689" s="54">
        <v>52</v>
      </c>
      <c r="B689" s="82">
        <v>44557</v>
      </c>
      <c r="C689" s="176">
        <v>44563</v>
      </c>
      <c r="D689" s="177"/>
      <c r="E689" s="178"/>
      <c r="F689" s="76"/>
    </row>
    <row r="690" spans="1:6" ht="15.75" thickBot="1" x14ac:dyDescent="0.3">
      <c r="A690" s="230"/>
      <c r="B690" s="86"/>
      <c r="C690" s="224"/>
      <c r="D690" s="190"/>
      <c r="E690" s="191"/>
      <c r="F690" s="192"/>
    </row>
    <row r="691" spans="1:6" ht="18.75" hidden="1" thickTop="1" x14ac:dyDescent="0.25">
      <c r="A691" s="238">
        <v>2021</v>
      </c>
      <c r="B691" s="239"/>
      <c r="C691" s="240"/>
      <c r="D691" s="242" t="s">
        <v>178</v>
      </c>
      <c r="E691" s="243"/>
      <c r="F691" s="248" t="s">
        <v>177</v>
      </c>
    </row>
    <row r="692" spans="1:6" hidden="1" x14ac:dyDescent="0.25">
      <c r="A692" s="44"/>
      <c r="B692" s="45"/>
      <c r="C692" s="241"/>
      <c r="D692" s="244"/>
      <c r="E692" s="245"/>
      <c r="F692" s="249"/>
    </row>
    <row r="693" spans="1:6" hidden="1" x14ac:dyDescent="0.25">
      <c r="A693" s="44"/>
      <c r="B693" s="45"/>
      <c r="C693" s="45"/>
      <c r="D693" s="246"/>
      <c r="E693" s="247"/>
      <c r="F693" s="249"/>
    </row>
    <row r="694" spans="1:6" ht="15.75" hidden="1" thickBot="1" x14ac:dyDescent="0.3">
      <c r="A694" s="48" t="s">
        <v>2</v>
      </c>
      <c r="B694" s="49" t="s">
        <v>3</v>
      </c>
      <c r="C694" s="50" t="s">
        <v>4</v>
      </c>
      <c r="D694" s="39" t="s">
        <v>6</v>
      </c>
      <c r="E694" s="40" t="s">
        <v>7</v>
      </c>
      <c r="F694" s="250"/>
    </row>
    <row r="695" spans="1:6" ht="15.75" hidden="1" thickTop="1" x14ac:dyDescent="0.25">
      <c r="A695" s="54">
        <v>1</v>
      </c>
      <c r="B695" s="80">
        <v>44200</v>
      </c>
      <c r="C695" s="227">
        <v>44206</v>
      </c>
      <c r="D695" s="228"/>
      <c r="E695" s="26"/>
      <c r="F695" s="76"/>
    </row>
    <row r="696" spans="1:6" hidden="1" x14ac:dyDescent="0.25">
      <c r="A696" s="54">
        <v>2</v>
      </c>
      <c r="B696" s="82">
        <v>44207</v>
      </c>
      <c r="C696" s="174">
        <v>44213</v>
      </c>
      <c r="D696" s="173"/>
      <c r="E696" s="26"/>
      <c r="F696" s="76"/>
    </row>
    <row r="697" spans="1:6" hidden="1" x14ac:dyDescent="0.25">
      <c r="A697" s="54">
        <v>3</v>
      </c>
      <c r="B697" s="82">
        <v>44214</v>
      </c>
      <c r="C697" s="83">
        <v>44220</v>
      </c>
      <c r="D697" s="18"/>
      <c r="E697" s="19"/>
      <c r="F697" s="76"/>
    </row>
    <row r="698" spans="1:6" hidden="1" x14ac:dyDescent="0.25">
      <c r="A698" s="54">
        <v>4</v>
      </c>
      <c r="B698" s="82">
        <v>44221</v>
      </c>
      <c r="C698" s="83">
        <v>44227</v>
      </c>
      <c r="D698" s="18"/>
      <c r="E698" s="108"/>
      <c r="F698" s="76"/>
    </row>
    <row r="699" spans="1:6" hidden="1" x14ac:dyDescent="0.25">
      <c r="A699" s="54">
        <v>5</v>
      </c>
      <c r="B699" s="82">
        <v>44228</v>
      </c>
      <c r="C699" s="83">
        <v>44234</v>
      </c>
      <c r="D699" s="27"/>
      <c r="E699" s="107"/>
      <c r="F699" s="76"/>
    </row>
    <row r="700" spans="1:6" hidden="1" x14ac:dyDescent="0.25">
      <c r="A700" s="54">
        <v>6</v>
      </c>
      <c r="B700" s="82">
        <v>44235</v>
      </c>
      <c r="C700" s="83">
        <v>44241</v>
      </c>
      <c r="D700" s="28"/>
      <c r="E700" s="108"/>
      <c r="F700" s="76"/>
    </row>
    <row r="701" spans="1:6" hidden="1" x14ac:dyDescent="0.25">
      <c r="A701" s="54">
        <v>7</v>
      </c>
      <c r="B701" s="82">
        <v>44242</v>
      </c>
      <c r="C701" s="83">
        <v>44248</v>
      </c>
      <c r="D701" s="28"/>
      <c r="E701" s="108"/>
      <c r="F701" s="76"/>
    </row>
    <row r="702" spans="1:6" hidden="1" x14ac:dyDescent="0.25">
      <c r="A702" s="54">
        <v>8</v>
      </c>
      <c r="B702" s="82">
        <v>44249</v>
      </c>
      <c r="C702" s="83">
        <v>44255</v>
      </c>
      <c r="D702" s="28"/>
      <c r="E702" s="108"/>
      <c r="F702" s="76"/>
    </row>
    <row r="703" spans="1:6" hidden="1" x14ac:dyDescent="0.25">
      <c r="A703" s="54">
        <v>9</v>
      </c>
      <c r="B703" s="82">
        <v>44256</v>
      </c>
      <c r="C703" s="83">
        <v>44262</v>
      </c>
      <c r="D703" s="28"/>
      <c r="E703" s="95"/>
      <c r="F703" s="76"/>
    </row>
    <row r="704" spans="1:6" hidden="1" x14ac:dyDescent="0.25">
      <c r="A704" s="54">
        <v>10</v>
      </c>
      <c r="B704" s="82">
        <v>44263</v>
      </c>
      <c r="C704" s="83">
        <v>44269</v>
      </c>
      <c r="D704" s="28"/>
      <c r="E704" s="95"/>
      <c r="F704" s="76"/>
    </row>
    <row r="705" spans="1:6" hidden="1" x14ac:dyDescent="0.25">
      <c r="A705" s="54">
        <v>11</v>
      </c>
      <c r="B705" s="82">
        <v>44270</v>
      </c>
      <c r="C705" s="83">
        <v>44276</v>
      </c>
      <c r="D705" s="28"/>
      <c r="E705" s="95"/>
      <c r="F705" s="76"/>
    </row>
    <row r="706" spans="1:6" hidden="1" x14ac:dyDescent="0.25">
      <c r="A706" s="54">
        <v>12</v>
      </c>
      <c r="B706" s="82">
        <v>44277</v>
      </c>
      <c r="C706" s="83">
        <v>44283</v>
      </c>
      <c r="D706" s="28"/>
      <c r="E706" s="95"/>
      <c r="F706" s="76"/>
    </row>
    <row r="707" spans="1:6" hidden="1" x14ac:dyDescent="0.25">
      <c r="A707" s="54">
        <v>13</v>
      </c>
      <c r="B707" s="82">
        <v>44284</v>
      </c>
      <c r="C707" s="83">
        <v>44290</v>
      </c>
      <c r="D707" s="28"/>
      <c r="E707" s="95"/>
      <c r="F707" s="76"/>
    </row>
    <row r="708" spans="1:6" hidden="1" x14ac:dyDescent="0.25">
      <c r="A708" s="54">
        <v>14</v>
      </c>
      <c r="B708" s="82">
        <v>44291</v>
      </c>
      <c r="C708" s="83">
        <v>44297</v>
      </c>
      <c r="D708" s="28"/>
      <c r="E708" s="95"/>
      <c r="F708" s="76"/>
    </row>
    <row r="709" spans="1:6" hidden="1" x14ac:dyDescent="0.25">
      <c r="A709" s="54">
        <v>15</v>
      </c>
      <c r="B709" s="82">
        <v>44298</v>
      </c>
      <c r="C709" s="83">
        <v>44304</v>
      </c>
      <c r="D709" s="28"/>
      <c r="E709" s="95"/>
      <c r="F709" s="110"/>
    </row>
    <row r="710" spans="1:6" hidden="1" x14ac:dyDescent="0.25">
      <c r="A710" s="54">
        <v>16</v>
      </c>
      <c r="B710" s="82">
        <v>44305</v>
      </c>
      <c r="C710" s="83">
        <v>44311</v>
      </c>
      <c r="D710" s="28"/>
      <c r="E710" s="95"/>
      <c r="F710" s="76"/>
    </row>
    <row r="711" spans="1:6" hidden="1" x14ac:dyDescent="0.25">
      <c r="A711" s="54">
        <v>17</v>
      </c>
      <c r="B711" s="82">
        <v>44312</v>
      </c>
      <c r="C711" s="83">
        <v>44318</v>
      </c>
      <c r="D711" s="29"/>
      <c r="E711" s="95"/>
      <c r="F711" s="76"/>
    </row>
    <row r="712" spans="1:6" hidden="1" x14ac:dyDescent="0.25">
      <c r="A712" s="54">
        <v>18</v>
      </c>
      <c r="B712" s="82">
        <v>44319</v>
      </c>
      <c r="C712" s="83">
        <v>44325</v>
      </c>
      <c r="D712" s="18"/>
      <c r="E712" s="95"/>
      <c r="F712" s="76"/>
    </row>
    <row r="713" spans="1:6" hidden="1" x14ac:dyDescent="0.25">
      <c r="A713" s="54">
        <v>19</v>
      </c>
      <c r="B713" s="82">
        <v>44326</v>
      </c>
      <c r="C713" s="83">
        <v>44332</v>
      </c>
      <c r="D713" s="18"/>
      <c r="E713" s="95"/>
      <c r="F713" s="111"/>
    </row>
    <row r="714" spans="1:6" hidden="1" x14ac:dyDescent="0.25">
      <c r="A714" s="54">
        <v>20</v>
      </c>
      <c r="B714" s="82">
        <v>44333</v>
      </c>
      <c r="C714" s="83">
        <v>44339</v>
      </c>
      <c r="D714" s="18"/>
      <c r="E714" s="20"/>
      <c r="F714" s="76"/>
    </row>
    <row r="715" spans="1:6" hidden="1" x14ac:dyDescent="0.25">
      <c r="A715" s="54">
        <v>21</v>
      </c>
      <c r="B715" s="82">
        <v>44340</v>
      </c>
      <c r="C715" s="83">
        <v>44346</v>
      </c>
      <c r="D715" s="18"/>
      <c r="E715" s="20"/>
      <c r="F715" s="76"/>
    </row>
    <row r="716" spans="1:6" hidden="1" x14ac:dyDescent="0.25">
      <c r="A716" s="54">
        <v>22</v>
      </c>
      <c r="B716" s="82">
        <v>44347</v>
      </c>
      <c r="C716" s="83">
        <v>44353</v>
      </c>
      <c r="D716" s="21"/>
      <c r="E716" s="20"/>
      <c r="F716" s="76"/>
    </row>
    <row r="717" spans="1:6" hidden="1" x14ac:dyDescent="0.25">
      <c r="A717" s="54">
        <v>23</v>
      </c>
      <c r="B717" s="82">
        <v>44354</v>
      </c>
      <c r="C717" s="83">
        <v>44360</v>
      </c>
      <c r="D717" s="21"/>
      <c r="E717" s="20"/>
      <c r="F717" s="76"/>
    </row>
    <row r="718" spans="1:6" hidden="1" x14ac:dyDescent="0.25">
      <c r="A718" s="54">
        <v>24</v>
      </c>
      <c r="B718" s="82">
        <v>44361</v>
      </c>
      <c r="C718" s="83">
        <v>44367</v>
      </c>
      <c r="D718" s="229"/>
      <c r="E718" s="20"/>
      <c r="F718" s="76"/>
    </row>
    <row r="719" spans="1:6" hidden="1" x14ac:dyDescent="0.25">
      <c r="A719" s="54">
        <v>25</v>
      </c>
      <c r="B719" s="82">
        <v>44368</v>
      </c>
      <c r="C719" s="83">
        <v>44374</v>
      </c>
      <c r="D719" s="28"/>
      <c r="E719" s="20"/>
      <c r="F719" s="76"/>
    </row>
    <row r="720" spans="1:6" hidden="1" x14ac:dyDescent="0.25">
      <c r="A720" s="54">
        <v>26</v>
      </c>
      <c r="B720" s="82">
        <v>44375</v>
      </c>
      <c r="C720" s="83">
        <v>44381</v>
      </c>
      <c r="D720" s="28"/>
      <c r="E720" s="20"/>
      <c r="F720" s="76"/>
    </row>
    <row r="721" spans="1:6" hidden="1" x14ac:dyDescent="0.25">
      <c r="A721" s="54">
        <v>27</v>
      </c>
      <c r="B721" s="82">
        <v>44382</v>
      </c>
      <c r="C721" s="83">
        <v>44388</v>
      </c>
      <c r="D721" s="31"/>
      <c r="E721" s="24"/>
      <c r="F721" s="76"/>
    </row>
    <row r="722" spans="1:6" hidden="1" x14ac:dyDescent="0.25">
      <c r="A722" s="54">
        <v>28</v>
      </c>
      <c r="B722" s="82">
        <v>44389</v>
      </c>
      <c r="C722" s="83">
        <v>44395</v>
      </c>
      <c r="D722" s="32"/>
      <c r="E722" s="33"/>
      <c r="F722" s="76"/>
    </row>
    <row r="723" spans="1:6" hidden="1" x14ac:dyDescent="0.25">
      <c r="A723" s="54">
        <v>29</v>
      </c>
      <c r="B723" s="82">
        <v>44396</v>
      </c>
      <c r="C723" s="83">
        <v>44402</v>
      </c>
      <c r="D723" s="27"/>
      <c r="E723" s="26"/>
      <c r="F723" s="76"/>
    </row>
    <row r="724" spans="1:6" hidden="1" x14ac:dyDescent="0.25">
      <c r="A724" s="54">
        <v>30</v>
      </c>
      <c r="B724" s="82">
        <v>44403</v>
      </c>
      <c r="C724" s="83">
        <v>44409</v>
      </c>
      <c r="D724" s="28"/>
      <c r="E724" s="20"/>
      <c r="F724" s="96"/>
    </row>
    <row r="725" spans="1:6" hidden="1" x14ac:dyDescent="0.25">
      <c r="A725" s="54">
        <v>31</v>
      </c>
      <c r="B725" s="82">
        <v>44410</v>
      </c>
      <c r="C725" s="83">
        <v>44416</v>
      </c>
      <c r="D725" s="28"/>
      <c r="E725" s="95"/>
      <c r="F725" s="97"/>
    </row>
    <row r="726" spans="1:6" hidden="1" x14ac:dyDescent="0.25">
      <c r="A726" s="54">
        <v>32</v>
      </c>
      <c r="B726" s="82">
        <v>44417</v>
      </c>
      <c r="C726" s="83">
        <v>44423</v>
      </c>
      <c r="D726" s="28"/>
      <c r="E726" s="95"/>
      <c r="F726" s="97"/>
    </row>
    <row r="727" spans="1:6" hidden="1" x14ac:dyDescent="0.25">
      <c r="A727" s="54">
        <v>33</v>
      </c>
      <c r="B727" s="82">
        <v>44424</v>
      </c>
      <c r="C727" s="83">
        <v>44430</v>
      </c>
      <c r="D727" s="28"/>
      <c r="E727" s="20"/>
      <c r="F727" s="97"/>
    </row>
    <row r="728" spans="1:6" hidden="1" x14ac:dyDescent="0.25">
      <c r="A728" s="54">
        <v>34</v>
      </c>
      <c r="B728" s="82">
        <v>44431</v>
      </c>
      <c r="C728" s="83">
        <v>44437</v>
      </c>
      <c r="D728" s="28"/>
      <c r="E728" s="20"/>
      <c r="F728" s="76"/>
    </row>
    <row r="729" spans="1:6" hidden="1" x14ac:dyDescent="0.25">
      <c r="A729" s="54">
        <v>35</v>
      </c>
      <c r="B729" s="82">
        <v>44438</v>
      </c>
      <c r="C729" s="83">
        <v>44444</v>
      </c>
      <c r="D729" s="28"/>
      <c r="E729" s="19"/>
      <c r="F729" s="76"/>
    </row>
    <row r="730" spans="1:6" hidden="1" x14ac:dyDescent="0.25">
      <c r="A730" s="54">
        <v>36</v>
      </c>
      <c r="B730" s="82">
        <v>44445</v>
      </c>
      <c r="C730" s="83">
        <v>44451</v>
      </c>
      <c r="D730" s="28"/>
      <c r="E730" s="20"/>
      <c r="F730" s="76"/>
    </row>
    <row r="731" spans="1:6" hidden="1" x14ac:dyDescent="0.25">
      <c r="A731" s="54">
        <v>37</v>
      </c>
      <c r="B731" s="82">
        <v>44452</v>
      </c>
      <c r="C731" s="83">
        <v>44458</v>
      </c>
      <c r="D731" s="28"/>
      <c r="E731" s="20"/>
      <c r="F731" s="76"/>
    </row>
    <row r="732" spans="1:6" hidden="1" x14ac:dyDescent="0.25">
      <c r="A732" s="54">
        <v>38</v>
      </c>
      <c r="B732" s="82">
        <v>44459</v>
      </c>
      <c r="C732" s="83">
        <v>44465</v>
      </c>
      <c r="D732" s="28"/>
      <c r="E732" s="20"/>
      <c r="F732" s="76"/>
    </row>
    <row r="733" spans="1:6" hidden="1" x14ac:dyDescent="0.25">
      <c r="A733" s="54">
        <v>39</v>
      </c>
      <c r="B733" s="82">
        <v>44466</v>
      </c>
      <c r="C733" s="83">
        <v>44472</v>
      </c>
      <c r="D733" s="28"/>
      <c r="E733" s="20"/>
      <c r="F733" s="76"/>
    </row>
    <row r="734" spans="1:6" hidden="1" x14ac:dyDescent="0.25">
      <c r="A734" s="54">
        <v>40</v>
      </c>
      <c r="B734" s="82">
        <v>44473</v>
      </c>
      <c r="C734" s="83">
        <v>44479</v>
      </c>
      <c r="D734" s="28"/>
      <c r="E734" s="20"/>
      <c r="F734" s="76"/>
    </row>
    <row r="735" spans="1:6" hidden="1" x14ac:dyDescent="0.25">
      <c r="A735" s="54">
        <v>41</v>
      </c>
      <c r="B735" s="82">
        <v>44480</v>
      </c>
      <c r="C735" s="83">
        <v>44486</v>
      </c>
      <c r="D735" s="28"/>
      <c r="E735" s="20"/>
      <c r="F735" s="76"/>
    </row>
    <row r="736" spans="1:6" hidden="1" x14ac:dyDescent="0.25">
      <c r="A736" s="54">
        <v>42</v>
      </c>
      <c r="B736" s="82">
        <v>44487</v>
      </c>
      <c r="C736" s="83">
        <v>44493</v>
      </c>
      <c r="D736" s="28"/>
      <c r="E736" s="20"/>
      <c r="F736" s="76"/>
    </row>
    <row r="737" spans="1:6" hidden="1" x14ac:dyDescent="0.25">
      <c r="A737" s="54">
        <v>43</v>
      </c>
      <c r="B737" s="82">
        <v>44494</v>
      </c>
      <c r="C737" s="83">
        <v>44500</v>
      </c>
      <c r="D737" s="28"/>
      <c r="E737" s="20"/>
      <c r="F737" s="76"/>
    </row>
    <row r="738" spans="1:6" hidden="1" x14ac:dyDescent="0.25">
      <c r="A738" s="54">
        <v>44</v>
      </c>
      <c r="B738" s="82">
        <v>44501</v>
      </c>
      <c r="C738" s="83">
        <v>44507</v>
      </c>
      <c r="D738" s="28"/>
      <c r="E738" s="20"/>
      <c r="F738" s="76"/>
    </row>
    <row r="739" spans="1:6" hidden="1" x14ac:dyDescent="0.25">
      <c r="A739" s="54">
        <v>45</v>
      </c>
      <c r="B739" s="82">
        <v>44508</v>
      </c>
      <c r="C739" s="83">
        <v>44514</v>
      </c>
      <c r="D739" s="28"/>
      <c r="E739" s="20"/>
      <c r="F739" s="76"/>
    </row>
    <row r="740" spans="1:6" hidden="1" x14ac:dyDescent="0.25">
      <c r="A740" s="54">
        <v>46</v>
      </c>
      <c r="B740" s="82">
        <v>44515</v>
      </c>
      <c r="C740" s="83">
        <v>44521</v>
      </c>
      <c r="D740" s="28"/>
      <c r="E740" s="20"/>
      <c r="F740" s="76"/>
    </row>
    <row r="741" spans="1:6" hidden="1" x14ac:dyDescent="0.25">
      <c r="A741" s="54">
        <v>47</v>
      </c>
      <c r="B741" s="82">
        <v>44522</v>
      </c>
      <c r="C741" s="83">
        <v>44528</v>
      </c>
      <c r="D741" s="28"/>
      <c r="E741" s="20"/>
      <c r="F741" s="76"/>
    </row>
    <row r="742" spans="1:6" hidden="1" x14ac:dyDescent="0.25">
      <c r="A742" s="54">
        <v>48</v>
      </c>
      <c r="B742" s="82">
        <v>44529</v>
      </c>
      <c r="C742" s="83">
        <v>44535</v>
      </c>
      <c r="D742" s="28"/>
      <c r="E742" s="20"/>
      <c r="F742" s="76"/>
    </row>
    <row r="743" spans="1:6" hidden="1" x14ac:dyDescent="0.25">
      <c r="A743" s="54">
        <v>49</v>
      </c>
      <c r="B743" s="82">
        <v>44536</v>
      </c>
      <c r="C743" s="83">
        <v>44542</v>
      </c>
      <c r="D743" s="28"/>
      <c r="E743" s="20"/>
      <c r="F743" s="76"/>
    </row>
    <row r="744" spans="1:6" hidden="1" x14ac:dyDescent="0.25">
      <c r="A744" s="54">
        <v>50</v>
      </c>
      <c r="B744" s="82">
        <v>44543</v>
      </c>
      <c r="C744" s="83">
        <v>44549</v>
      </c>
      <c r="D744" s="29"/>
      <c r="E744" s="34"/>
      <c r="F744" s="76"/>
    </row>
    <row r="745" spans="1:6" hidden="1" x14ac:dyDescent="0.25">
      <c r="A745" s="54">
        <v>51</v>
      </c>
      <c r="B745" s="82">
        <v>44550</v>
      </c>
      <c r="C745" s="83">
        <v>44556</v>
      </c>
      <c r="D745" s="99"/>
      <c r="E745" s="100"/>
      <c r="F745" s="76"/>
    </row>
    <row r="746" spans="1:6" hidden="1" x14ac:dyDescent="0.25">
      <c r="A746" s="54">
        <v>52</v>
      </c>
      <c r="B746" s="82">
        <v>44557</v>
      </c>
      <c r="C746" s="176">
        <v>44563</v>
      </c>
      <c r="D746" s="177"/>
      <c r="E746" s="178"/>
      <c r="F746" s="96"/>
    </row>
    <row r="747" spans="1:6" ht="15.75" hidden="1" thickBot="1" x14ac:dyDescent="0.3">
      <c r="A747" s="230"/>
      <c r="B747" s="86"/>
      <c r="C747" s="224"/>
      <c r="D747" s="190"/>
      <c r="E747" s="191"/>
      <c r="F747" s="192"/>
    </row>
    <row r="748" spans="1:6" ht="15.75" thickTop="1" x14ac:dyDescent="0.25"/>
  </sheetData>
  <mergeCells count="53">
    <mergeCell ref="A1:F1"/>
    <mergeCell ref="A3:B3"/>
    <mergeCell ref="C3:C4"/>
    <mergeCell ref="D61:E63"/>
    <mergeCell ref="F61:F63"/>
    <mergeCell ref="D3:E5"/>
    <mergeCell ref="F3:F5"/>
    <mergeCell ref="A61:B61"/>
    <mergeCell ref="C61:C62"/>
    <mergeCell ref="D233:E235"/>
    <mergeCell ref="F119:F122"/>
    <mergeCell ref="D176:E178"/>
    <mergeCell ref="A176:B176"/>
    <mergeCell ref="C176:C177"/>
    <mergeCell ref="F176:F179"/>
    <mergeCell ref="A119:B119"/>
    <mergeCell ref="C119:C120"/>
    <mergeCell ref="D119:E121"/>
    <mergeCell ref="F233:F236"/>
    <mergeCell ref="A233:B233"/>
    <mergeCell ref="C233:C234"/>
    <mergeCell ref="A348:B348"/>
    <mergeCell ref="C348:C349"/>
    <mergeCell ref="D348:E350"/>
    <mergeCell ref="F348:F351"/>
    <mergeCell ref="A290:B290"/>
    <mergeCell ref="C290:C291"/>
    <mergeCell ref="D290:E292"/>
    <mergeCell ref="F290:F293"/>
    <mergeCell ref="A519:B519"/>
    <mergeCell ref="C519:C520"/>
    <mergeCell ref="D519:E521"/>
    <mergeCell ref="F519:F522"/>
    <mergeCell ref="A405:B405"/>
    <mergeCell ref="C405:C406"/>
    <mergeCell ref="D405:E407"/>
    <mergeCell ref="F405:F408"/>
    <mergeCell ref="A462:B462"/>
    <mergeCell ref="C462:C463"/>
    <mergeCell ref="D462:E464"/>
    <mergeCell ref="F462:F465"/>
    <mergeCell ref="A691:B691"/>
    <mergeCell ref="C691:C692"/>
    <mergeCell ref="D691:E693"/>
    <mergeCell ref="F691:F694"/>
    <mergeCell ref="A576:B576"/>
    <mergeCell ref="C576:C577"/>
    <mergeCell ref="D576:E578"/>
    <mergeCell ref="F576:F579"/>
    <mergeCell ref="A634:B634"/>
    <mergeCell ref="C634:C635"/>
    <mergeCell ref="D634:E636"/>
    <mergeCell ref="F634:F6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T493"/>
  <sheetViews>
    <sheetView workbookViewId="0">
      <pane ySplit="1" topLeftCell="A355" activePane="bottomLeft" state="frozen"/>
      <selection pane="bottomLeft" activeCell="I426" sqref="I426"/>
    </sheetView>
  </sheetViews>
  <sheetFormatPr defaultRowHeight="15" x14ac:dyDescent="0.25"/>
  <cols>
    <col min="3" max="3" width="8.85546875" style="117"/>
    <col min="4" max="4" width="11.28515625" bestFit="1" customWidth="1"/>
    <col min="5" max="5" width="11.42578125" customWidth="1"/>
    <col min="6" max="6" width="10.5703125" bestFit="1" customWidth="1"/>
    <col min="7" max="7" width="9.5703125" bestFit="1" customWidth="1"/>
    <col min="8" max="8" width="11.140625" bestFit="1" customWidth="1"/>
    <col min="9" max="9" width="8.85546875" bestFit="1" customWidth="1"/>
    <col min="10" max="10" width="10.140625" bestFit="1" customWidth="1"/>
    <col min="11" max="11" width="9.28515625" customWidth="1"/>
    <col min="12" max="12" width="11.85546875" bestFit="1" customWidth="1"/>
    <col min="13" max="13" width="10" style="161" bestFit="1" customWidth="1"/>
    <col min="14" max="14" width="9.7109375" style="161" bestFit="1" customWidth="1"/>
  </cols>
  <sheetData>
    <row r="1" spans="1:14" ht="51" x14ac:dyDescent="0.25">
      <c r="A1" s="128"/>
      <c r="B1" s="129" t="s">
        <v>11</v>
      </c>
      <c r="C1" s="130"/>
      <c r="D1" s="131" t="s">
        <v>500</v>
      </c>
      <c r="E1" s="131" t="s">
        <v>12</v>
      </c>
      <c r="F1" s="131" t="s">
        <v>13</v>
      </c>
      <c r="G1" s="131" t="s">
        <v>14</v>
      </c>
      <c r="H1" s="131" t="s">
        <v>15</v>
      </c>
      <c r="I1" s="131" t="s">
        <v>16</v>
      </c>
      <c r="J1" s="131" t="s">
        <v>17</v>
      </c>
      <c r="K1" s="131" t="s">
        <v>18</v>
      </c>
      <c r="L1" s="131" t="s">
        <v>19</v>
      </c>
      <c r="M1" s="131" t="s">
        <v>175</v>
      </c>
      <c r="N1" s="132" t="s">
        <v>176</v>
      </c>
    </row>
    <row r="2" spans="1:14" ht="14.45" x14ac:dyDescent="0.3">
      <c r="A2" s="133" t="s">
        <v>20</v>
      </c>
      <c r="B2" s="126">
        <v>1</v>
      </c>
      <c r="C2" s="127">
        <v>2010</v>
      </c>
      <c r="D2" s="96"/>
      <c r="E2" s="96"/>
      <c r="F2" s="96"/>
      <c r="G2" s="96"/>
      <c r="H2" s="96"/>
      <c r="I2" s="96"/>
      <c r="J2" s="96"/>
      <c r="K2" s="96"/>
      <c r="L2" s="96"/>
      <c r="M2" s="146">
        <f>'Veva-Producentenprijs'!D7</f>
        <v>1.012</v>
      </c>
      <c r="N2" s="147">
        <f>'Veva-Producentenprijs'!F7</f>
        <v>1.2070000000000001</v>
      </c>
    </row>
    <row r="3" spans="1:14" ht="14.45" x14ac:dyDescent="0.3">
      <c r="A3" s="134" t="s">
        <v>21</v>
      </c>
      <c r="B3" s="14">
        <v>2</v>
      </c>
      <c r="C3" s="116"/>
      <c r="D3" s="13"/>
      <c r="E3" s="13"/>
      <c r="F3" s="13"/>
      <c r="G3" s="13"/>
      <c r="H3" s="13"/>
      <c r="I3" s="13"/>
      <c r="J3" s="13"/>
      <c r="K3" s="13"/>
      <c r="L3" s="13"/>
      <c r="M3" s="148">
        <f>'Veva-Producentenprijs'!D8</f>
        <v>1.0149999999999999</v>
      </c>
      <c r="N3" s="149">
        <f>'Veva-Producentenprijs'!F8</f>
        <v>1.21</v>
      </c>
    </row>
    <row r="4" spans="1:14" ht="14.45" x14ac:dyDescent="0.3">
      <c r="A4" s="134" t="s">
        <v>22</v>
      </c>
      <c r="B4" s="12">
        <v>3</v>
      </c>
      <c r="C4" s="116"/>
      <c r="D4" s="13"/>
      <c r="E4" s="13"/>
      <c r="F4" s="13"/>
      <c r="G4" s="13"/>
      <c r="H4" s="13"/>
      <c r="I4" s="13"/>
      <c r="J4" s="13"/>
      <c r="K4" s="13"/>
      <c r="L4" s="13"/>
      <c r="M4" s="148">
        <f>'Veva-Producentenprijs'!D9</f>
        <v>1.0129999999999999</v>
      </c>
      <c r="N4" s="149">
        <f>'Veva-Producentenprijs'!F9</f>
        <v>1.214</v>
      </c>
    </row>
    <row r="5" spans="1:14" ht="14.45" x14ac:dyDescent="0.3">
      <c r="A5" s="134" t="s">
        <v>23</v>
      </c>
      <c r="B5" s="14">
        <v>4</v>
      </c>
      <c r="C5" s="116"/>
      <c r="D5" s="13"/>
      <c r="E5" s="13"/>
      <c r="F5" s="13"/>
      <c r="G5" s="13"/>
      <c r="H5" s="13"/>
      <c r="I5" s="13"/>
      <c r="J5" s="13"/>
      <c r="K5" s="13"/>
      <c r="L5" s="13"/>
      <c r="M5" s="148">
        <f>'Veva-Producentenprijs'!D10</f>
        <v>1.014</v>
      </c>
      <c r="N5" s="149">
        <f>'Veva-Producentenprijs'!F10</f>
        <v>1.214</v>
      </c>
    </row>
    <row r="6" spans="1:14" ht="14.45" x14ac:dyDescent="0.3">
      <c r="A6" s="134" t="s">
        <v>24</v>
      </c>
      <c r="B6" s="12">
        <v>5</v>
      </c>
      <c r="C6" s="116"/>
      <c r="D6" s="13"/>
      <c r="E6" s="13"/>
      <c r="F6" s="13"/>
      <c r="G6" s="13"/>
      <c r="H6" s="13"/>
      <c r="I6" s="13"/>
      <c r="J6" s="13"/>
      <c r="K6" s="13"/>
      <c r="L6" s="13"/>
      <c r="M6" s="148">
        <f>'Veva-Producentenprijs'!D11</f>
        <v>1.036</v>
      </c>
      <c r="N6" s="149">
        <f>'Veva-Producentenprijs'!F11</f>
        <v>1.228</v>
      </c>
    </row>
    <row r="7" spans="1:14" ht="14.45" x14ac:dyDescent="0.3">
      <c r="A7" s="134" t="s">
        <v>25</v>
      </c>
      <c r="B7" s="14">
        <v>6</v>
      </c>
      <c r="C7" s="116"/>
      <c r="D7" s="13"/>
      <c r="E7" s="13"/>
      <c r="F7" s="13"/>
      <c r="G7" s="13"/>
      <c r="H7" s="13"/>
      <c r="I7" s="13"/>
      <c r="J7" s="13"/>
      <c r="K7" s="13"/>
      <c r="L7" s="13"/>
      <c r="M7" s="148">
        <f>'Veva-Producentenprijs'!D12</f>
        <v>1.07</v>
      </c>
      <c r="N7" s="149">
        <f>'Veva-Producentenprijs'!F12</f>
        <v>1.272</v>
      </c>
    </row>
    <row r="8" spans="1:14" ht="14.45" x14ac:dyDescent="0.3">
      <c r="A8" s="134" t="s">
        <v>26</v>
      </c>
      <c r="B8" s="12">
        <v>7</v>
      </c>
      <c r="C8" s="116"/>
      <c r="D8" s="13"/>
      <c r="E8" s="13"/>
      <c r="F8" s="13"/>
      <c r="G8" s="13"/>
      <c r="H8" s="13"/>
      <c r="I8" s="13"/>
      <c r="J8" s="13"/>
      <c r="K8" s="13"/>
      <c r="L8" s="13"/>
      <c r="M8" s="148">
        <f>'Veva-Producentenprijs'!D13</f>
        <v>1.07</v>
      </c>
      <c r="N8" s="149">
        <f>'Veva-Producentenprijs'!F13</f>
        <v>1.28</v>
      </c>
    </row>
    <row r="9" spans="1:14" ht="14.45" x14ac:dyDescent="0.3">
      <c r="A9" s="134" t="s">
        <v>27</v>
      </c>
      <c r="B9" s="14">
        <v>8</v>
      </c>
      <c r="C9" s="116"/>
      <c r="D9" s="13"/>
      <c r="E9" s="13"/>
      <c r="F9" s="13"/>
      <c r="G9" s="13"/>
      <c r="H9" s="13"/>
      <c r="I9" s="13"/>
      <c r="J9" s="13"/>
      <c r="K9" s="13"/>
      <c r="L9" s="13"/>
      <c r="M9" s="148">
        <f>'Veva-Producentenprijs'!D14</f>
        <v>1.075</v>
      </c>
      <c r="N9" s="149">
        <f>'Veva-Producentenprijs'!F14</f>
        <v>1.2749999999999999</v>
      </c>
    </row>
    <row r="10" spans="1:14" ht="14.45" x14ac:dyDescent="0.3">
      <c r="A10" s="134" t="s">
        <v>28</v>
      </c>
      <c r="B10" s="12">
        <v>9</v>
      </c>
      <c r="C10" s="116"/>
      <c r="D10" s="13"/>
      <c r="E10" s="13"/>
      <c r="F10" s="13"/>
      <c r="G10" s="13"/>
      <c r="H10" s="13"/>
      <c r="I10" s="13"/>
      <c r="J10" s="13"/>
      <c r="K10" s="13"/>
      <c r="L10" s="13"/>
      <c r="M10" s="148">
        <f>'Veva-Producentenprijs'!D15</f>
        <v>1.026</v>
      </c>
      <c r="N10" s="149">
        <f>'Veva-Producentenprijs'!F15</f>
        <v>1.224</v>
      </c>
    </row>
    <row r="11" spans="1:14" ht="14.45" x14ac:dyDescent="0.3">
      <c r="A11" s="134" t="s">
        <v>29</v>
      </c>
      <c r="B11" s="14">
        <v>10</v>
      </c>
      <c r="C11" s="116"/>
      <c r="D11" s="13"/>
      <c r="E11" s="13"/>
      <c r="F11" s="13"/>
      <c r="G11" s="13"/>
      <c r="H11" s="13"/>
      <c r="I11" s="13"/>
      <c r="J11" s="13"/>
      <c r="K11" s="13"/>
      <c r="L11" s="13"/>
      <c r="M11" s="148">
        <f>'Veva-Producentenprijs'!D16</f>
        <v>1.024</v>
      </c>
      <c r="N11" s="149">
        <f>'Veva-Producentenprijs'!F16</f>
        <v>1.222</v>
      </c>
    </row>
    <row r="12" spans="1:14" ht="14.45" x14ac:dyDescent="0.3">
      <c r="A12" s="134" t="s">
        <v>30</v>
      </c>
      <c r="B12" s="12">
        <v>11</v>
      </c>
      <c r="C12" s="116"/>
      <c r="D12" s="13"/>
      <c r="E12" s="13"/>
      <c r="F12" s="13"/>
      <c r="G12" s="13"/>
      <c r="H12" s="13"/>
      <c r="I12" s="13"/>
      <c r="J12" s="13"/>
      <c r="K12" s="13"/>
      <c r="L12" s="13"/>
      <c r="M12" s="148">
        <f>'Veva-Producentenprijs'!D17</f>
        <v>1.024</v>
      </c>
      <c r="N12" s="149">
        <f>'Veva-Producentenprijs'!F17</f>
        <v>1.2190000000000001</v>
      </c>
    </row>
    <row r="13" spans="1:14" ht="14.45" x14ac:dyDescent="0.3">
      <c r="A13" s="134" t="s">
        <v>31</v>
      </c>
      <c r="B13" s="14">
        <v>12</v>
      </c>
      <c r="C13" s="116"/>
      <c r="D13" s="13"/>
      <c r="E13" s="13"/>
      <c r="F13" s="13"/>
      <c r="G13" s="13"/>
      <c r="H13" s="13"/>
      <c r="I13" s="13"/>
      <c r="J13" s="13"/>
      <c r="K13" s="13"/>
      <c r="L13" s="13"/>
      <c r="M13" s="148">
        <f>'Veva-Producentenprijs'!D18</f>
        <v>1.026</v>
      </c>
      <c r="N13" s="149">
        <f>'Veva-Producentenprijs'!F18</f>
        <v>1.228</v>
      </c>
    </row>
    <row r="14" spans="1:14" ht="14.45" x14ac:dyDescent="0.3">
      <c r="A14" s="134" t="s">
        <v>32</v>
      </c>
      <c r="B14" s="12">
        <v>13</v>
      </c>
      <c r="C14" s="116"/>
      <c r="D14" s="13"/>
      <c r="E14" s="13"/>
      <c r="F14" s="13"/>
      <c r="G14" s="13"/>
      <c r="H14" s="13"/>
      <c r="I14" s="13"/>
      <c r="J14" s="13"/>
      <c r="K14" s="13"/>
      <c r="L14" s="13"/>
      <c r="M14" s="148">
        <f>'Veva-Producentenprijs'!D19</f>
        <v>1.03</v>
      </c>
      <c r="N14" s="149">
        <f>'Veva-Producentenprijs'!F19</f>
        <v>1.226</v>
      </c>
    </row>
    <row r="15" spans="1:14" ht="14.45" x14ac:dyDescent="0.3">
      <c r="A15" s="134" t="s">
        <v>33</v>
      </c>
      <c r="B15" s="14">
        <v>14</v>
      </c>
      <c r="C15" s="116"/>
      <c r="D15" s="13"/>
      <c r="E15" s="13"/>
      <c r="F15" s="13"/>
      <c r="G15" s="13"/>
      <c r="H15" s="13"/>
      <c r="I15" s="13"/>
      <c r="J15" s="13"/>
      <c r="K15" s="13"/>
      <c r="L15" s="13"/>
      <c r="M15" s="148">
        <f>'Veva-Producentenprijs'!D20</f>
        <v>1.034</v>
      </c>
      <c r="N15" s="149">
        <f>'Veva-Producentenprijs'!F20</f>
        <v>1.228</v>
      </c>
    </row>
    <row r="16" spans="1:14" ht="14.45" x14ac:dyDescent="0.3">
      <c r="A16" s="134" t="s">
        <v>34</v>
      </c>
      <c r="B16" s="12">
        <v>15</v>
      </c>
      <c r="C16" s="116"/>
      <c r="D16" s="13"/>
      <c r="E16" s="13"/>
      <c r="F16" s="13"/>
      <c r="G16" s="13"/>
      <c r="H16" s="13"/>
      <c r="I16" s="13"/>
      <c r="J16" s="13"/>
      <c r="K16" s="13"/>
      <c r="L16" s="13"/>
      <c r="M16" s="148">
        <f>'Veva-Producentenprijs'!D21</f>
        <v>1.04</v>
      </c>
      <c r="N16" s="149">
        <f>'Veva-Producentenprijs'!F21</f>
        <v>1.2310000000000001</v>
      </c>
    </row>
    <row r="17" spans="1:14" x14ac:dyDescent="0.25">
      <c r="A17" s="134" t="s">
        <v>35</v>
      </c>
      <c r="B17" s="14">
        <v>16</v>
      </c>
      <c r="C17" s="116"/>
      <c r="D17" s="13"/>
      <c r="E17" s="13"/>
      <c r="F17" s="13"/>
      <c r="G17" s="13"/>
      <c r="H17" s="13"/>
      <c r="I17" s="13"/>
      <c r="J17" s="13"/>
      <c r="K17" s="13"/>
      <c r="L17" s="13"/>
      <c r="M17" s="148">
        <f>'Veva-Producentenprijs'!D22</f>
        <v>1.04</v>
      </c>
      <c r="N17" s="149">
        <f>'Veva-Producentenprijs'!F22</f>
        <v>1.234</v>
      </c>
    </row>
    <row r="18" spans="1:14" x14ac:dyDescent="0.25">
      <c r="A18" s="134" t="s">
        <v>36</v>
      </c>
      <c r="B18" s="12">
        <v>17</v>
      </c>
      <c r="C18" s="116"/>
      <c r="D18" s="13"/>
      <c r="E18" s="13"/>
      <c r="F18" s="13"/>
      <c r="G18" s="13"/>
      <c r="H18" s="13"/>
      <c r="I18" s="13"/>
      <c r="J18" s="13"/>
      <c r="K18" s="13"/>
      <c r="L18" s="13"/>
      <c r="M18" s="148">
        <f>'Veva-Producentenprijs'!D23</f>
        <v>1.079</v>
      </c>
      <c r="N18" s="149">
        <f>'Veva-Producentenprijs'!F23</f>
        <v>1.2809999999999999</v>
      </c>
    </row>
    <row r="19" spans="1:14" x14ac:dyDescent="0.25">
      <c r="A19" s="134" t="s">
        <v>37</v>
      </c>
      <c r="B19" s="14">
        <v>18</v>
      </c>
      <c r="C19" s="116"/>
      <c r="D19" s="13"/>
      <c r="E19" s="13"/>
      <c r="F19" s="13"/>
      <c r="G19" s="13"/>
      <c r="H19" s="13"/>
      <c r="I19" s="13"/>
      <c r="J19" s="13"/>
      <c r="K19" s="13"/>
      <c r="L19" s="13"/>
      <c r="M19" s="148">
        <f>'Veva-Producentenprijs'!D24</f>
        <v>1.1000000000000001</v>
      </c>
      <c r="N19" s="149">
        <f>'Veva-Producentenprijs'!F24</f>
        <v>1.292</v>
      </c>
    </row>
    <row r="20" spans="1:14" x14ac:dyDescent="0.25">
      <c r="A20" s="134" t="s">
        <v>38</v>
      </c>
      <c r="B20" s="12">
        <v>19</v>
      </c>
      <c r="C20" s="116"/>
      <c r="D20" s="13"/>
      <c r="E20" s="13"/>
      <c r="F20" s="13"/>
      <c r="G20" s="13"/>
      <c r="H20" s="13"/>
      <c r="I20" s="13"/>
      <c r="J20" s="13"/>
      <c r="K20" s="13"/>
      <c r="L20" s="13"/>
      <c r="M20" s="148">
        <f>'Veva-Producentenprijs'!D25</f>
        <v>1.1020000000000001</v>
      </c>
      <c r="N20" s="149">
        <f>'Veva-Producentenprijs'!F25</f>
        <v>1.304</v>
      </c>
    </row>
    <row r="21" spans="1:14" x14ac:dyDescent="0.25">
      <c r="A21" s="134" t="s">
        <v>39</v>
      </c>
      <c r="B21" s="14">
        <v>20</v>
      </c>
      <c r="C21" s="116"/>
      <c r="D21" s="13"/>
      <c r="E21" s="13"/>
      <c r="F21" s="13"/>
      <c r="G21" s="13"/>
      <c r="H21" s="13"/>
      <c r="I21" s="13"/>
      <c r="J21" s="13"/>
      <c r="K21" s="13"/>
      <c r="L21" s="13"/>
      <c r="M21" s="148">
        <f>'Veva-Producentenprijs'!D26</f>
        <v>1.1220000000000001</v>
      </c>
      <c r="N21" s="149">
        <f>'Veva-Producentenprijs'!F26</f>
        <v>1.3169999999999999</v>
      </c>
    </row>
    <row r="22" spans="1:14" x14ac:dyDescent="0.25">
      <c r="A22" s="134" t="s">
        <v>40</v>
      </c>
      <c r="B22" s="12">
        <v>21</v>
      </c>
      <c r="C22" s="116"/>
      <c r="D22" s="13"/>
      <c r="E22" s="13"/>
      <c r="F22" s="13"/>
      <c r="G22" s="13"/>
      <c r="H22" s="13"/>
      <c r="I22" s="13"/>
      <c r="J22" s="13"/>
      <c r="K22" s="13"/>
      <c r="L22" s="13"/>
      <c r="M22" s="148">
        <f>'Veva-Producentenprijs'!D27</f>
        <v>1.151</v>
      </c>
      <c r="N22" s="149">
        <f>'Veva-Producentenprijs'!F27</f>
        <v>1.3640000000000001</v>
      </c>
    </row>
    <row r="23" spans="1:14" x14ac:dyDescent="0.25">
      <c r="A23" s="134" t="s">
        <v>41</v>
      </c>
      <c r="B23" s="14">
        <v>22</v>
      </c>
      <c r="C23" s="116"/>
      <c r="D23" s="13"/>
      <c r="E23" s="13"/>
      <c r="F23" s="13"/>
      <c r="G23" s="13"/>
      <c r="H23" s="13"/>
      <c r="I23" s="13"/>
      <c r="J23" s="13"/>
      <c r="K23" s="13"/>
      <c r="L23" s="13"/>
      <c r="M23" s="148">
        <f>'Veva-Producentenprijs'!D28</f>
        <v>1.1739999999999999</v>
      </c>
      <c r="N23" s="149">
        <f>'Veva-Producentenprijs'!F28</f>
        <v>1.3939999999999999</v>
      </c>
    </row>
    <row r="24" spans="1:14" x14ac:dyDescent="0.25">
      <c r="A24" s="134" t="s">
        <v>42</v>
      </c>
      <c r="B24" s="12">
        <v>23</v>
      </c>
      <c r="C24" s="116"/>
      <c r="D24" s="13"/>
      <c r="E24" s="13"/>
      <c r="F24" s="13"/>
      <c r="G24" s="13"/>
      <c r="H24" s="13"/>
      <c r="I24" s="13"/>
      <c r="J24" s="13"/>
      <c r="K24" s="13"/>
      <c r="L24" s="13"/>
      <c r="M24" s="148">
        <f>'Veva-Producentenprijs'!D29</f>
        <v>1.198</v>
      </c>
      <c r="N24" s="149">
        <f>'Veva-Producentenprijs'!F29</f>
        <v>1.421</v>
      </c>
    </row>
    <row r="25" spans="1:14" x14ac:dyDescent="0.25">
      <c r="A25" s="134" t="s">
        <v>43</v>
      </c>
      <c r="B25" s="14">
        <v>24</v>
      </c>
      <c r="C25" s="116"/>
      <c r="D25" s="13"/>
      <c r="E25" s="13"/>
      <c r="F25" s="13"/>
      <c r="G25" s="13"/>
      <c r="H25" s="13"/>
      <c r="I25" s="13"/>
      <c r="J25" s="13"/>
      <c r="K25" s="13"/>
      <c r="L25" s="13"/>
      <c r="M25" s="148">
        <f>'Veva-Producentenprijs'!D30</f>
        <v>1.2210000000000001</v>
      </c>
      <c r="N25" s="149">
        <f>'Veva-Producentenprijs'!F30</f>
        <v>1.4530000000000001</v>
      </c>
    </row>
    <row r="26" spans="1:14" x14ac:dyDescent="0.25">
      <c r="A26" s="134" t="s">
        <v>44</v>
      </c>
      <c r="B26" s="12">
        <v>25</v>
      </c>
      <c r="C26" s="116"/>
      <c r="D26" s="13"/>
      <c r="E26" s="13"/>
      <c r="F26" s="13"/>
      <c r="G26" s="13"/>
      <c r="H26" s="13"/>
      <c r="I26" s="13"/>
      <c r="J26" s="13"/>
      <c r="K26" s="13"/>
      <c r="L26" s="13"/>
      <c r="M26" s="148">
        <f>'Veva-Producentenprijs'!D31</f>
        <v>1.2210000000000001</v>
      </c>
      <c r="N26" s="149">
        <f>'Veva-Producentenprijs'!F31</f>
        <v>1.454</v>
      </c>
    </row>
    <row r="27" spans="1:14" x14ac:dyDescent="0.25">
      <c r="A27" s="134" t="s">
        <v>45</v>
      </c>
      <c r="B27" s="14">
        <v>26</v>
      </c>
      <c r="C27" s="116"/>
      <c r="D27" s="13"/>
      <c r="E27" s="13"/>
      <c r="F27" s="13"/>
      <c r="G27" s="13"/>
      <c r="H27" s="13"/>
      <c r="I27" s="13"/>
      <c r="J27" s="13"/>
      <c r="K27" s="13"/>
      <c r="L27" s="13"/>
      <c r="M27" s="148">
        <f>'Veva-Producentenprijs'!D32</f>
        <v>1.1539999999999999</v>
      </c>
      <c r="N27" s="149">
        <f>'Veva-Producentenprijs'!F32</f>
        <v>1.381</v>
      </c>
    </row>
    <row r="28" spans="1:14" x14ac:dyDescent="0.25">
      <c r="A28" s="134" t="s">
        <v>46</v>
      </c>
      <c r="B28" s="12">
        <v>27</v>
      </c>
      <c r="C28" s="116"/>
      <c r="D28" s="13"/>
      <c r="E28" s="13"/>
      <c r="F28" s="13"/>
      <c r="G28" s="13"/>
      <c r="H28" s="13"/>
      <c r="I28" s="13"/>
      <c r="J28" s="13"/>
      <c r="K28" s="13"/>
      <c r="L28" s="13"/>
      <c r="M28" s="148">
        <f>'Veva-Producentenprijs'!D33</f>
        <v>1.153</v>
      </c>
      <c r="N28" s="149">
        <f>'Veva-Producentenprijs'!F33</f>
        <v>1.371</v>
      </c>
    </row>
    <row r="29" spans="1:14" x14ac:dyDescent="0.25">
      <c r="A29" s="134" t="s">
        <v>47</v>
      </c>
      <c r="B29" s="14">
        <v>28</v>
      </c>
      <c r="C29" s="116"/>
      <c r="D29" s="13"/>
      <c r="E29" s="13"/>
      <c r="F29" s="13"/>
      <c r="G29" s="13"/>
      <c r="H29" s="13"/>
      <c r="I29" s="13"/>
      <c r="J29" s="13"/>
      <c r="K29" s="13"/>
      <c r="L29" s="13"/>
      <c r="M29" s="148">
        <f>'Veva-Producentenprijs'!D34</f>
        <v>1.1259999999999999</v>
      </c>
      <c r="N29" s="149">
        <f>'Veva-Producentenprijs'!F34</f>
        <v>1.339</v>
      </c>
    </row>
    <row r="30" spans="1:14" x14ac:dyDescent="0.25">
      <c r="A30" s="134" t="s">
        <v>48</v>
      </c>
      <c r="B30" s="12">
        <v>29</v>
      </c>
      <c r="C30" s="116"/>
      <c r="D30" s="13"/>
      <c r="E30" s="13"/>
      <c r="F30" s="13"/>
      <c r="G30" s="13"/>
      <c r="H30" s="13"/>
      <c r="I30" s="13"/>
      <c r="J30" s="13"/>
      <c r="K30" s="13"/>
      <c r="L30" s="13"/>
      <c r="M30" s="148">
        <f>'Veva-Producentenprijs'!D35</f>
        <v>1.121</v>
      </c>
      <c r="N30" s="149">
        <f>'Veva-Producentenprijs'!F35</f>
        <v>1.3380000000000001</v>
      </c>
    </row>
    <row r="31" spans="1:14" x14ac:dyDescent="0.25">
      <c r="A31" s="134" t="s">
        <v>49</v>
      </c>
      <c r="B31" s="14">
        <v>30</v>
      </c>
      <c r="C31" s="116"/>
      <c r="D31" s="13"/>
      <c r="E31" s="13"/>
      <c r="F31" s="13"/>
      <c r="G31" s="13"/>
      <c r="H31" s="13"/>
      <c r="I31" s="13"/>
      <c r="J31" s="13"/>
      <c r="K31" s="13"/>
      <c r="L31" s="13"/>
      <c r="M31" s="148">
        <f>'Veva-Producentenprijs'!D36</f>
        <v>1.18</v>
      </c>
      <c r="N31" s="149">
        <f>'Veva-Producentenprijs'!F36</f>
        <v>1.38</v>
      </c>
    </row>
    <row r="32" spans="1:14" x14ac:dyDescent="0.25">
      <c r="A32" s="134" t="s">
        <v>50</v>
      </c>
      <c r="B32" s="12">
        <v>31</v>
      </c>
      <c r="C32" s="116"/>
      <c r="D32" s="13"/>
      <c r="E32" s="13"/>
      <c r="F32" s="13"/>
      <c r="G32" s="13"/>
      <c r="H32" s="13"/>
      <c r="I32" s="13"/>
      <c r="J32" s="13"/>
      <c r="K32" s="13"/>
      <c r="L32" s="13"/>
      <c r="M32" s="148">
        <f>'Veva-Producentenprijs'!D37</f>
        <v>1.1719999999999999</v>
      </c>
      <c r="N32" s="149">
        <f>'Veva-Producentenprijs'!F37</f>
        <v>1.397</v>
      </c>
    </row>
    <row r="33" spans="1:14" x14ac:dyDescent="0.25">
      <c r="A33" s="134" t="s">
        <v>51</v>
      </c>
      <c r="B33" s="14">
        <v>32</v>
      </c>
      <c r="C33" s="116"/>
      <c r="D33" s="13"/>
      <c r="E33" s="13"/>
      <c r="F33" s="13"/>
      <c r="G33" s="13"/>
      <c r="H33" s="13"/>
      <c r="I33" s="13"/>
      <c r="J33" s="13"/>
      <c r="K33" s="13"/>
      <c r="L33" s="13"/>
      <c r="M33" s="148">
        <f>'Veva-Producentenprijs'!D38</f>
        <v>1.173</v>
      </c>
      <c r="N33" s="149">
        <f>'Veva-Producentenprijs'!F38</f>
        <v>1.397</v>
      </c>
    </row>
    <row r="34" spans="1:14" x14ac:dyDescent="0.25">
      <c r="A34" s="134" t="s">
        <v>52</v>
      </c>
      <c r="B34" s="12">
        <v>33</v>
      </c>
      <c r="C34" s="116"/>
      <c r="D34" s="13"/>
      <c r="E34" s="13"/>
      <c r="F34" s="13"/>
      <c r="G34" s="13"/>
      <c r="H34" s="13"/>
      <c r="I34" s="13"/>
      <c r="J34" s="13"/>
      <c r="K34" s="13"/>
      <c r="L34" s="13"/>
      <c r="M34" s="148">
        <f>'Veva-Producentenprijs'!D39</f>
        <v>1.1759999999999999</v>
      </c>
      <c r="N34" s="149">
        <f>'Veva-Producentenprijs'!F39</f>
        <v>1.3959999999999999</v>
      </c>
    </row>
    <row r="35" spans="1:14" x14ac:dyDescent="0.25">
      <c r="A35" s="134" t="s">
        <v>53</v>
      </c>
      <c r="B35" s="14">
        <v>34</v>
      </c>
      <c r="C35" s="116"/>
      <c r="D35" s="13"/>
      <c r="E35" s="13"/>
      <c r="F35" s="13"/>
      <c r="G35" s="13"/>
      <c r="H35" s="13"/>
      <c r="I35" s="13"/>
      <c r="J35" s="13"/>
      <c r="K35" s="13"/>
      <c r="L35" s="13"/>
      <c r="M35" s="148">
        <f>'Veva-Producentenprijs'!D40</f>
        <v>1.173</v>
      </c>
      <c r="N35" s="149">
        <f>'Veva-Producentenprijs'!F40</f>
        <v>1.399</v>
      </c>
    </row>
    <row r="36" spans="1:14" x14ac:dyDescent="0.25">
      <c r="A36" s="134" t="s">
        <v>54</v>
      </c>
      <c r="B36" s="12">
        <v>35</v>
      </c>
      <c r="C36" s="116"/>
      <c r="D36" s="13"/>
      <c r="E36" s="13"/>
      <c r="F36" s="13"/>
      <c r="G36" s="13"/>
      <c r="H36" s="13"/>
      <c r="I36" s="13"/>
      <c r="J36" s="13"/>
      <c r="K36" s="13"/>
      <c r="L36" s="13"/>
      <c r="M36" s="148">
        <f>'Veva-Producentenprijs'!D41</f>
        <v>1.1140000000000001</v>
      </c>
      <c r="N36" s="149">
        <f>'Veva-Producentenprijs'!F41</f>
        <v>1.3280000000000001</v>
      </c>
    </row>
    <row r="37" spans="1:14" x14ac:dyDescent="0.25">
      <c r="A37" s="134" t="s">
        <v>55</v>
      </c>
      <c r="B37" s="14">
        <v>36</v>
      </c>
      <c r="C37" s="116"/>
      <c r="D37" s="13"/>
      <c r="E37" s="13"/>
      <c r="F37" s="13"/>
      <c r="G37" s="13"/>
      <c r="H37" s="13"/>
      <c r="I37" s="13"/>
      <c r="J37" s="13"/>
      <c r="K37" s="13"/>
      <c r="L37" s="13"/>
      <c r="M37" s="148">
        <f>'Veva-Producentenprijs'!D42</f>
        <v>1.119</v>
      </c>
      <c r="N37" s="149">
        <f>'Veva-Producentenprijs'!F42</f>
        <v>1.3260000000000001</v>
      </c>
    </row>
    <row r="38" spans="1:14" x14ac:dyDescent="0.25">
      <c r="A38" s="134" t="s">
        <v>56</v>
      </c>
      <c r="B38" s="12">
        <v>37</v>
      </c>
      <c r="C38" s="116"/>
      <c r="D38" s="88">
        <v>1.333</v>
      </c>
      <c r="E38" s="13"/>
      <c r="F38" s="13"/>
      <c r="G38" s="13"/>
      <c r="H38" s="13"/>
      <c r="I38" s="13"/>
      <c r="J38" s="13"/>
      <c r="K38" s="13"/>
      <c r="L38" s="13"/>
      <c r="M38" s="148">
        <f>'Veva-Producentenprijs'!D43</f>
        <v>1.1180000000000001</v>
      </c>
      <c r="N38" s="149">
        <f>'Veva-Producentenprijs'!F43</f>
        <v>1.325</v>
      </c>
    </row>
    <row r="39" spans="1:14" x14ac:dyDescent="0.25">
      <c r="A39" s="134" t="s">
        <v>57</v>
      </c>
      <c r="B39" s="14">
        <v>38</v>
      </c>
      <c r="C39" s="116"/>
      <c r="D39" s="88">
        <v>1.3029999999999999</v>
      </c>
      <c r="E39" s="89">
        <v>1</v>
      </c>
      <c r="F39" s="89">
        <v>1</v>
      </c>
      <c r="G39" s="89">
        <v>0.94</v>
      </c>
      <c r="H39" s="89">
        <v>0.99</v>
      </c>
      <c r="I39" s="89">
        <v>1</v>
      </c>
      <c r="J39" s="89">
        <v>0.94</v>
      </c>
      <c r="K39" s="13"/>
      <c r="L39" s="13"/>
      <c r="M39" s="148">
        <f>'Veva-Producentenprijs'!D44</f>
        <v>1.093</v>
      </c>
      <c r="N39" s="149">
        <f>'Veva-Producentenprijs'!F44</f>
        <v>1.2989999999999999</v>
      </c>
    </row>
    <row r="40" spans="1:14" x14ac:dyDescent="0.25">
      <c r="A40" s="134" t="s">
        <v>58</v>
      </c>
      <c r="B40" s="12">
        <v>39</v>
      </c>
      <c r="C40" s="116"/>
      <c r="D40" s="88">
        <v>1.28</v>
      </c>
      <c r="E40" s="89">
        <v>0.98</v>
      </c>
      <c r="F40" s="89">
        <v>0.98</v>
      </c>
      <c r="G40" s="89">
        <v>0.92</v>
      </c>
      <c r="H40" s="89">
        <v>0.97</v>
      </c>
      <c r="I40" s="89">
        <v>0.98</v>
      </c>
      <c r="J40" s="89">
        <v>0.92</v>
      </c>
      <c r="K40" s="13"/>
      <c r="L40" s="13"/>
      <c r="M40" s="148">
        <f>'Veva-Producentenprijs'!D45</f>
        <v>1.0720000000000001</v>
      </c>
      <c r="N40" s="149">
        <f>'Veva-Producentenprijs'!F45</f>
        <v>1.2749999999999999</v>
      </c>
    </row>
    <row r="41" spans="1:14" x14ac:dyDescent="0.25">
      <c r="A41" s="134" t="s">
        <v>59</v>
      </c>
      <c r="B41" s="14">
        <v>40</v>
      </c>
      <c r="C41" s="116"/>
      <c r="D41" s="88">
        <v>1.282</v>
      </c>
      <c r="E41" s="89">
        <v>0.98</v>
      </c>
      <c r="F41" s="89">
        <v>0.98</v>
      </c>
      <c r="G41" s="89">
        <v>0.92</v>
      </c>
      <c r="H41" s="89">
        <v>0.97</v>
      </c>
      <c r="I41" s="89">
        <v>0.98</v>
      </c>
      <c r="J41" s="89">
        <v>0.92</v>
      </c>
      <c r="K41" s="13"/>
      <c r="L41" s="13"/>
      <c r="M41" s="148">
        <f>'Veva-Producentenprijs'!D46</f>
        <v>1.079</v>
      </c>
      <c r="N41" s="149">
        <f>'Veva-Producentenprijs'!F46</f>
        <v>1.27</v>
      </c>
    </row>
    <row r="42" spans="1:14" x14ac:dyDescent="0.25">
      <c r="A42" s="134" t="s">
        <v>60</v>
      </c>
      <c r="B42" s="12">
        <v>41</v>
      </c>
      <c r="C42" s="116"/>
      <c r="D42" s="88">
        <v>1.27</v>
      </c>
      <c r="E42" s="89">
        <v>0.98</v>
      </c>
      <c r="F42" s="89">
        <v>0.98</v>
      </c>
      <c r="G42" s="89">
        <v>0.92</v>
      </c>
      <c r="H42" s="89">
        <v>0.97</v>
      </c>
      <c r="I42" s="89">
        <v>0.98</v>
      </c>
      <c r="J42" s="89">
        <v>0.92</v>
      </c>
      <c r="K42" s="13"/>
      <c r="L42" s="13"/>
      <c r="M42" s="148">
        <f>'Veva-Producentenprijs'!D47</f>
        <v>1.0720000000000001</v>
      </c>
      <c r="N42" s="149">
        <f>'Veva-Producentenprijs'!F47</f>
        <v>1.274</v>
      </c>
    </row>
    <row r="43" spans="1:14" x14ac:dyDescent="0.25">
      <c r="A43" s="134" t="s">
        <v>61</v>
      </c>
      <c r="B43" s="14">
        <v>42</v>
      </c>
      <c r="C43" s="116"/>
      <c r="D43" s="88">
        <v>1.276</v>
      </c>
      <c r="E43" s="89">
        <v>0.98</v>
      </c>
      <c r="F43" s="89">
        <v>0.98</v>
      </c>
      <c r="G43" s="89">
        <v>0.92</v>
      </c>
      <c r="H43" s="89">
        <v>0.97</v>
      </c>
      <c r="I43" s="89">
        <v>0.98</v>
      </c>
      <c r="J43" s="89">
        <v>0.92</v>
      </c>
      <c r="K43" s="13"/>
      <c r="L43" s="13"/>
      <c r="M43" s="148">
        <f>'Veva-Producentenprijs'!D48</f>
        <v>1.0760000000000001</v>
      </c>
      <c r="N43" s="149">
        <f>'Veva-Producentenprijs'!F48</f>
        <v>1.272</v>
      </c>
    </row>
    <row r="44" spans="1:14" x14ac:dyDescent="0.25">
      <c r="A44" s="134" t="s">
        <v>62</v>
      </c>
      <c r="B44" s="12">
        <v>43</v>
      </c>
      <c r="C44" s="116"/>
      <c r="D44" s="88">
        <v>1.278</v>
      </c>
      <c r="E44" s="89">
        <v>0.98</v>
      </c>
      <c r="F44" s="89">
        <v>0.98</v>
      </c>
      <c r="G44" s="89">
        <v>0.92</v>
      </c>
      <c r="H44" s="89">
        <v>0.97</v>
      </c>
      <c r="I44" s="89">
        <v>0.98</v>
      </c>
      <c r="J44" s="89">
        <v>0.92</v>
      </c>
      <c r="K44" s="13"/>
      <c r="L44" s="13"/>
      <c r="M44" s="148">
        <f>'Veva-Producentenprijs'!D49</f>
        <v>1.0720000000000001</v>
      </c>
      <c r="N44" s="149">
        <f>'Veva-Producentenprijs'!F49</f>
        <v>1.2749999999999999</v>
      </c>
    </row>
    <row r="45" spans="1:14" x14ac:dyDescent="0.25">
      <c r="A45" s="134" t="s">
        <v>63</v>
      </c>
      <c r="B45" s="14">
        <v>44</v>
      </c>
      <c r="C45" s="116"/>
      <c r="D45" s="88">
        <v>1.276</v>
      </c>
      <c r="E45" s="89">
        <v>0.98</v>
      </c>
      <c r="F45" s="89">
        <v>0.98</v>
      </c>
      <c r="G45" s="89">
        <v>0.92</v>
      </c>
      <c r="H45" s="89">
        <v>0.97</v>
      </c>
      <c r="I45" s="89">
        <v>0.98</v>
      </c>
      <c r="J45" s="89">
        <v>0.92</v>
      </c>
      <c r="K45" s="13"/>
      <c r="L45" s="13"/>
      <c r="M45" s="148">
        <f>'Veva-Producentenprijs'!D50</f>
        <v>1.077</v>
      </c>
      <c r="N45" s="149">
        <f>'Veva-Producentenprijs'!F50</f>
        <v>1.2729999999999999</v>
      </c>
    </row>
    <row r="46" spans="1:14" x14ac:dyDescent="0.25">
      <c r="A46" s="134" t="s">
        <v>64</v>
      </c>
      <c r="B46" s="12">
        <v>45</v>
      </c>
      <c r="C46" s="116"/>
      <c r="D46" s="88">
        <v>1.282</v>
      </c>
      <c r="E46" s="89">
        <v>0.98</v>
      </c>
      <c r="F46" s="89">
        <v>0.98</v>
      </c>
      <c r="G46" s="89">
        <v>0.92</v>
      </c>
      <c r="H46" s="89">
        <v>0.97</v>
      </c>
      <c r="I46" s="89">
        <v>0.98</v>
      </c>
      <c r="J46" s="89">
        <v>0.92</v>
      </c>
      <c r="K46" s="13"/>
      <c r="L46" s="13"/>
      <c r="M46" s="148">
        <f>'Veva-Producentenprijs'!D51</f>
        <v>1.075</v>
      </c>
      <c r="N46" s="149">
        <f>'Veva-Producentenprijs'!F51</f>
        <v>1.2729999999999999</v>
      </c>
    </row>
    <row r="47" spans="1:14" x14ac:dyDescent="0.25">
      <c r="A47" s="134" t="s">
        <v>65</v>
      </c>
      <c r="B47" s="14">
        <v>46</v>
      </c>
      <c r="C47" s="116"/>
      <c r="D47" s="88">
        <v>1.2969999999999999</v>
      </c>
      <c r="E47" s="89">
        <v>1</v>
      </c>
      <c r="F47" s="89">
        <v>1</v>
      </c>
      <c r="G47" s="89">
        <v>0.94</v>
      </c>
      <c r="H47" s="89">
        <v>0.99</v>
      </c>
      <c r="I47" s="89">
        <v>1</v>
      </c>
      <c r="J47" s="89">
        <v>0.94</v>
      </c>
      <c r="K47" s="13"/>
      <c r="L47" s="13"/>
      <c r="M47" s="148">
        <f>'Veva-Producentenprijs'!D52</f>
        <v>1.095</v>
      </c>
      <c r="N47" s="149">
        <f>'Veva-Producentenprijs'!F52</f>
        <v>1.29</v>
      </c>
    </row>
    <row r="48" spans="1:14" x14ac:dyDescent="0.25">
      <c r="A48" s="134" t="s">
        <v>66</v>
      </c>
      <c r="B48" s="12">
        <v>47</v>
      </c>
      <c r="C48" s="116"/>
      <c r="D48" s="88">
        <v>1.3009999999999999</v>
      </c>
      <c r="E48" s="89">
        <v>1</v>
      </c>
      <c r="F48" s="89">
        <v>1</v>
      </c>
      <c r="G48" s="89">
        <v>0.94</v>
      </c>
      <c r="H48" s="89">
        <v>0.99</v>
      </c>
      <c r="I48" s="89">
        <v>1</v>
      </c>
      <c r="J48" s="89">
        <v>0.94</v>
      </c>
      <c r="K48" s="13"/>
      <c r="L48" s="13"/>
      <c r="M48" s="148">
        <f>'Veva-Producentenprijs'!D53</f>
        <v>1.0940000000000001</v>
      </c>
      <c r="N48" s="149">
        <f>'Veva-Producentenprijs'!F53</f>
        <v>1.3009999999999999</v>
      </c>
    </row>
    <row r="49" spans="1:14" x14ac:dyDescent="0.25">
      <c r="A49" s="134" t="s">
        <v>67</v>
      </c>
      <c r="B49" s="14">
        <v>48</v>
      </c>
      <c r="C49" s="116"/>
      <c r="D49" s="88">
        <v>1.298</v>
      </c>
      <c r="E49" s="89">
        <v>1</v>
      </c>
      <c r="F49" s="89">
        <v>1</v>
      </c>
      <c r="G49" s="89">
        <v>0.94</v>
      </c>
      <c r="H49" s="89">
        <v>0.99</v>
      </c>
      <c r="I49" s="89">
        <v>1</v>
      </c>
      <c r="J49" s="89">
        <v>0.94</v>
      </c>
      <c r="K49" s="13"/>
      <c r="L49" s="13"/>
      <c r="M49" s="148">
        <f>'Veva-Producentenprijs'!D54</f>
        <v>1.093</v>
      </c>
      <c r="N49" s="149">
        <f>'Veva-Producentenprijs'!F54</f>
        <v>1.2929999999999999</v>
      </c>
    </row>
    <row r="50" spans="1:14" x14ac:dyDescent="0.25">
      <c r="A50" s="134" t="s">
        <v>68</v>
      </c>
      <c r="B50" s="12">
        <v>49</v>
      </c>
      <c r="C50" s="116"/>
      <c r="D50" s="88">
        <v>1.3109999999999999</v>
      </c>
      <c r="E50" s="89">
        <v>1.01</v>
      </c>
      <c r="F50" s="89">
        <v>1.01</v>
      </c>
      <c r="G50" s="89">
        <v>0.95</v>
      </c>
      <c r="H50" s="89">
        <v>1</v>
      </c>
      <c r="I50" s="89">
        <v>1.01</v>
      </c>
      <c r="J50" s="89">
        <v>0.95</v>
      </c>
      <c r="K50" s="13"/>
      <c r="L50" s="13"/>
      <c r="M50" s="148">
        <f>'Veva-Producentenprijs'!D55</f>
        <v>1.103</v>
      </c>
      <c r="N50" s="149">
        <f>'Veva-Producentenprijs'!F55</f>
        <v>1.3069999999999999</v>
      </c>
    </row>
    <row r="51" spans="1:14" x14ac:dyDescent="0.25">
      <c r="A51" s="134" t="s">
        <v>69</v>
      </c>
      <c r="B51" s="14">
        <v>50</v>
      </c>
      <c r="C51" s="116"/>
      <c r="D51" s="88">
        <v>1.339</v>
      </c>
      <c r="E51" s="89">
        <v>1.03</v>
      </c>
      <c r="F51" s="89">
        <v>1.04</v>
      </c>
      <c r="G51" s="89">
        <v>0.97</v>
      </c>
      <c r="H51" s="89">
        <v>1.02</v>
      </c>
      <c r="I51" s="89">
        <v>1.04</v>
      </c>
      <c r="J51" s="89">
        <v>0.97</v>
      </c>
      <c r="K51" s="13"/>
      <c r="L51" s="13"/>
      <c r="M51" s="148">
        <f>'Veva-Producentenprijs'!D56</f>
        <v>1.1319999999999999</v>
      </c>
      <c r="N51" s="149">
        <f>'Veva-Producentenprijs'!F56</f>
        <v>1.33</v>
      </c>
    </row>
    <row r="52" spans="1:14" x14ac:dyDescent="0.25">
      <c r="A52" s="134" t="s">
        <v>70</v>
      </c>
      <c r="B52" s="12">
        <v>51</v>
      </c>
      <c r="C52" s="116"/>
      <c r="D52" s="88">
        <v>1.3520000000000001</v>
      </c>
      <c r="E52" s="89">
        <v>1.04</v>
      </c>
      <c r="F52" s="89">
        <v>1.04</v>
      </c>
      <c r="G52" s="89">
        <v>0.98</v>
      </c>
      <c r="H52" s="89">
        <v>1.03</v>
      </c>
      <c r="I52" s="89">
        <v>1.04</v>
      </c>
      <c r="J52" s="89">
        <v>0.98</v>
      </c>
      <c r="K52" s="13"/>
      <c r="L52" s="13"/>
      <c r="M52" s="148">
        <f>'Veva-Producentenprijs'!D57</f>
        <v>1.133</v>
      </c>
      <c r="N52" s="149">
        <f>'Veva-Producentenprijs'!F57</f>
        <v>1.35</v>
      </c>
    </row>
    <row r="53" spans="1:14" ht="15.75" thickBot="1" x14ac:dyDescent="0.3">
      <c r="A53" s="135" t="s">
        <v>71</v>
      </c>
      <c r="B53" s="119">
        <v>52</v>
      </c>
      <c r="C53" s="120"/>
      <c r="D53" s="121">
        <v>1.355</v>
      </c>
      <c r="E53" s="122">
        <v>1.04</v>
      </c>
      <c r="F53" s="122">
        <v>1.04</v>
      </c>
      <c r="G53" s="122">
        <v>0.98</v>
      </c>
      <c r="H53" s="122">
        <v>1.03</v>
      </c>
      <c r="I53" s="122">
        <v>1.04</v>
      </c>
      <c r="J53" s="122">
        <v>0.98</v>
      </c>
      <c r="K53" s="123"/>
      <c r="L53" s="123"/>
      <c r="M53" s="150">
        <f>'Veva-Producentenprijs'!D58</f>
        <v>1.1359999999999999</v>
      </c>
      <c r="N53" s="151">
        <f>'Veva-Producentenprijs'!F58</f>
        <v>1.345</v>
      </c>
    </row>
    <row r="54" spans="1:14" x14ac:dyDescent="0.25">
      <c r="A54" s="136" t="s">
        <v>72</v>
      </c>
      <c r="B54" s="12">
        <v>1</v>
      </c>
      <c r="C54" s="115">
        <v>2011</v>
      </c>
      <c r="D54" s="88">
        <v>1.25</v>
      </c>
      <c r="E54" s="89">
        <v>0.95</v>
      </c>
      <c r="F54" s="89">
        <v>0.95</v>
      </c>
      <c r="G54" s="89">
        <v>0.89</v>
      </c>
      <c r="H54" s="89">
        <v>0.94</v>
      </c>
      <c r="I54" s="89">
        <v>0.95</v>
      </c>
      <c r="J54" s="89">
        <v>0.89</v>
      </c>
      <c r="K54" s="13"/>
      <c r="L54" s="13"/>
      <c r="M54" s="148">
        <f>'Veva-Producentenprijs'!D65</f>
        <v>1.044</v>
      </c>
      <c r="N54" s="149">
        <f>'Veva-Producentenprijs'!F65</f>
        <v>1.2450000000000001</v>
      </c>
    </row>
    <row r="55" spans="1:14" x14ac:dyDescent="0.25">
      <c r="A55" s="134" t="s">
        <v>73</v>
      </c>
      <c r="B55" s="14">
        <v>2</v>
      </c>
      <c r="C55" s="116"/>
      <c r="D55" s="88">
        <v>1.27</v>
      </c>
      <c r="E55" s="89">
        <v>0.97</v>
      </c>
      <c r="F55" s="89">
        <v>0.97</v>
      </c>
      <c r="G55" s="89">
        <v>0.91</v>
      </c>
      <c r="H55" s="89">
        <v>0.96</v>
      </c>
      <c r="I55" s="89">
        <v>0.97</v>
      </c>
      <c r="J55" s="89">
        <v>0.91</v>
      </c>
      <c r="K55" s="13"/>
      <c r="L55" s="13"/>
      <c r="M55" s="148"/>
      <c r="N55" s="149">
        <f>'Veva-Producentenprijs'!F66</f>
        <v>1.2589999999999999</v>
      </c>
    </row>
    <row r="56" spans="1:14" x14ac:dyDescent="0.25">
      <c r="A56" s="134" t="s">
        <v>74</v>
      </c>
      <c r="B56" s="12">
        <v>3</v>
      </c>
      <c r="C56" s="116"/>
      <c r="D56" s="88">
        <v>1.2310000000000001</v>
      </c>
      <c r="E56" s="90"/>
      <c r="F56" s="89">
        <v>0.95</v>
      </c>
      <c r="G56" s="89">
        <v>0.83499999999999996</v>
      </c>
      <c r="H56" s="89">
        <v>0.94</v>
      </c>
      <c r="I56" s="89">
        <v>0.95</v>
      </c>
      <c r="J56" s="89">
        <v>0.89</v>
      </c>
      <c r="K56" s="13"/>
      <c r="L56" s="13"/>
      <c r="M56" s="148"/>
      <c r="N56" s="149">
        <f>'Veva-Producentenprijs'!F67</f>
        <v>1.238</v>
      </c>
    </row>
    <row r="57" spans="1:14" x14ac:dyDescent="0.25">
      <c r="A57" s="134" t="s">
        <v>75</v>
      </c>
      <c r="B57" s="14">
        <v>4</v>
      </c>
      <c r="C57" s="116"/>
      <c r="D57" s="88">
        <v>1.1739999999999999</v>
      </c>
      <c r="E57" s="89">
        <v>0.89500000000000002</v>
      </c>
      <c r="F57" s="89"/>
      <c r="G57" s="89">
        <v>0.83499999999999996</v>
      </c>
      <c r="H57" s="89">
        <v>0.88500000000000001</v>
      </c>
      <c r="I57" s="89">
        <v>0.9</v>
      </c>
      <c r="J57" s="89">
        <v>0.84</v>
      </c>
      <c r="K57" s="13"/>
      <c r="L57" s="13"/>
      <c r="M57" s="148"/>
      <c r="N57" s="149">
        <f>'Veva-Producentenprijs'!F68</f>
        <v>1.1859999999999999</v>
      </c>
    </row>
    <row r="58" spans="1:14" x14ac:dyDescent="0.25">
      <c r="A58" s="134" t="s">
        <v>76</v>
      </c>
      <c r="B58" s="12">
        <v>5</v>
      </c>
      <c r="C58" s="116"/>
      <c r="D58" s="88">
        <v>1.234</v>
      </c>
      <c r="E58" s="89">
        <v>0.95</v>
      </c>
      <c r="F58" s="89"/>
      <c r="G58" s="89">
        <v>0.89</v>
      </c>
      <c r="H58" s="89">
        <v>0.94</v>
      </c>
      <c r="I58" s="89">
        <v>0.95</v>
      </c>
      <c r="J58" s="89">
        <v>0.89</v>
      </c>
      <c r="K58" s="13"/>
      <c r="L58" s="13"/>
      <c r="M58" s="148">
        <f>'Veva-Producentenprijs'!D69</f>
        <v>1.048</v>
      </c>
      <c r="N58" s="149">
        <f>'Veva-Producentenprijs'!F69</f>
        <v>1.2310000000000001</v>
      </c>
    </row>
    <row r="59" spans="1:14" x14ac:dyDescent="0.25">
      <c r="A59" s="134" t="s">
        <v>77</v>
      </c>
      <c r="B59" s="14">
        <v>6</v>
      </c>
      <c r="C59" s="116"/>
      <c r="D59" s="88">
        <v>1.3129999999999999</v>
      </c>
      <c r="E59" s="89">
        <v>1.01</v>
      </c>
      <c r="F59" s="89">
        <v>1.01</v>
      </c>
      <c r="G59" s="89">
        <v>0.95</v>
      </c>
      <c r="H59" s="89">
        <v>1</v>
      </c>
      <c r="I59" s="89">
        <v>1.01</v>
      </c>
      <c r="J59" s="89">
        <v>0.95</v>
      </c>
      <c r="K59" s="13"/>
      <c r="L59" s="13"/>
      <c r="M59" s="148">
        <f>'Veva-Producentenprijs'!D70</f>
        <v>1.103</v>
      </c>
      <c r="N59" s="149">
        <f>'Veva-Producentenprijs'!F70</f>
        <v>1.302</v>
      </c>
    </row>
    <row r="60" spans="1:14" x14ac:dyDescent="0.25">
      <c r="A60" s="134" t="s">
        <v>78</v>
      </c>
      <c r="B60" s="12">
        <v>7</v>
      </c>
      <c r="C60" s="116"/>
      <c r="D60" s="88">
        <v>1.3120000000000001</v>
      </c>
      <c r="E60" s="89">
        <v>1.01</v>
      </c>
      <c r="F60" s="89">
        <v>1.01</v>
      </c>
      <c r="G60" s="89">
        <v>0.95</v>
      </c>
      <c r="H60" s="89">
        <v>1</v>
      </c>
      <c r="I60" s="89"/>
      <c r="J60" s="89">
        <v>0.95</v>
      </c>
      <c r="K60" s="13"/>
      <c r="L60" s="13"/>
      <c r="M60" s="148">
        <f>'Veva-Producentenprijs'!D71</f>
        <v>1.1060000000000001</v>
      </c>
      <c r="N60" s="149">
        <f>'Veva-Producentenprijs'!F71</f>
        <v>1.3109999999999999</v>
      </c>
    </row>
    <row r="61" spans="1:14" x14ac:dyDescent="0.25">
      <c r="A61" s="134" t="s">
        <v>79</v>
      </c>
      <c r="B61" s="14">
        <v>8</v>
      </c>
      <c r="C61" s="116"/>
      <c r="D61" s="88">
        <v>1.3140000000000001</v>
      </c>
      <c r="E61" s="89">
        <v>1.01</v>
      </c>
      <c r="F61" s="89">
        <v>1.01</v>
      </c>
      <c r="G61" s="89">
        <v>0.95</v>
      </c>
      <c r="H61" s="89">
        <v>1</v>
      </c>
      <c r="I61" s="89"/>
      <c r="J61" s="89">
        <v>0.95</v>
      </c>
      <c r="K61" s="13"/>
      <c r="L61" s="13"/>
      <c r="M61" s="148">
        <f>'Veva-Producentenprijs'!D72</f>
        <v>1.107</v>
      </c>
      <c r="N61" s="149">
        <f>'Veva-Producentenprijs'!F72</f>
        <v>1.3080000000000001</v>
      </c>
    </row>
    <row r="62" spans="1:14" x14ac:dyDescent="0.25">
      <c r="A62" s="134" t="s">
        <v>80</v>
      </c>
      <c r="B62" s="12">
        <v>9</v>
      </c>
      <c r="C62" s="116"/>
      <c r="D62" s="88">
        <v>1.3089999999999999</v>
      </c>
      <c r="E62" s="89">
        <v>1.01</v>
      </c>
      <c r="F62" s="89">
        <v>1.01</v>
      </c>
      <c r="G62" s="89">
        <v>0.95</v>
      </c>
      <c r="H62" s="89">
        <v>1</v>
      </c>
      <c r="I62" s="89">
        <v>1.01</v>
      </c>
      <c r="J62" s="89">
        <v>0.95</v>
      </c>
      <c r="K62" s="13"/>
      <c r="L62" s="13"/>
      <c r="M62" s="148">
        <f>'Veva-Producentenprijs'!D73</f>
        <v>1.105</v>
      </c>
      <c r="N62" s="149">
        <f>'Veva-Producentenprijs'!F73</f>
        <v>1.31</v>
      </c>
    </row>
    <row r="63" spans="1:14" x14ac:dyDescent="0.25">
      <c r="A63" s="134" t="s">
        <v>81</v>
      </c>
      <c r="B63" s="14">
        <v>10</v>
      </c>
      <c r="C63" s="116"/>
      <c r="D63" s="88">
        <v>1.3080000000000001</v>
      </c>
      <c r="E63" s="89"/>
      <c r="F63" s="89">
        <v>1.01</v>
      </c>
      <c r="G63" s="89">
        <v>0.95</v>
      </c>
      <c r="H63" s="89">
        <v>1</v>
      </c>
      <c r="I63" s="89">
        <v>1.01</v>
      </c>
      <c r="J63" s="89">
        <v>0.95</v>
      </c>
      <c r="K63" s="13"/>
      <c r="L63" s="13"/>
      <c r="M63" s="148">
        <f>'Veva-Producentenprijs'!D74</f>
        <v>1.107</v>
      </c>
      <c r="N63" s="149">
        <f>'Veva-Producentenprijs'!F74</f>
        <v>1.3049999999999999</v>
      </c>
    </row>
    <row r="64" spans="1:14" x14ac:dyDescent="0.25">
      <c r="A64" s="134" t="s">
        <v>82</v>
      </c>
      <c r="B64" s="12">
        <v>11</v>
      </c>
      <c r="C64" s="116"/>
      <c r="D64" s="88">
        <v>1.3720000000000001</v>
      </c>
      <c r="E64" s="89"/>
      <c r="F64" s="89">
        <v>1.07</v>
      </c>
      <c r="G64" s="89">
        <v>1</v>
      </c>
      <c r="H64" s="89">
        <v>1.05</v>
      </c>
      <c r="I64" s="89">
        <v>1.07</v>
      </c>
      <c r="J64" s="89">
        <v>1</v>
      </c>
      <c r="K64" s="13"/>
      <c r="L64" s="13"/>
      <c r="M64" s="148">
        <f>'Veva-Producentenprijs'!D75</f>
        <v>1.165</v>
      </c>
      <c r="N64" s="149">
        <f>'Veva-Producentenprijs'!F75</f>
        <v>1.363</v>
      </c>
    </row>
    <row r="65" spans="1:14" x14ac:dyDescent="0.25">
      <c r="A65" s="134" t="s">
        <v>83</v>
      </c>
      <c r="B65" s="14">
        <v>12</v>
      </c>
      <c r="C65" s="116"/>
      <c r="D65" s="88">
        <v>1.3720000000000001</v>
      </c>
      <c r="E65" s="89">
        <v>1.06</v>
      </c>
      <c r="F65" s="89">
        <v>1.07</v>
      </c>
      <c r="G65" s="89">
        <v>1</v>
      </c>
      <c r="H65" s="89">
        <v>1.05</v>
      </c>
      <c r="I65" s="89">
        <v>1.07</v>
      </c>
      <c r="J65" s="89">
        <v>1</v>
      </c>
      <c r="K65" s="13"/>
      <c r="L65" s="13"/>
      <c r="M65" s="148">
        <f>'Veva-Producentenprijs'!D76</f>
        <v>1.1659999999999999</v>
      </c>
      <c r="N65" s="149">
        <f>'Veva-Producentenprijs'!F76</f>
        <v>1.35</v>
      </c>
    </row>
    <row r="66" spans="1:14" x14ac:dyDescent="0.25">
      <c r="A66" s="134" t="s">
        <v>84</v>
      </c>
      <c r="B66" s="12">
        <v>13</v>
      </c>
      <c r="C66" s="116"/>
      <c r="D66" s="88">
        <v>1.3979999999999999</v>
      </c>
      <c r="E66" s="89">
        <v>1.08</v>
      </c>
      <c r="F66" s="89">
        <v>1.08</v>
      </c>
      <c r="G66" s="89">
        <v>1.02</v>
      </c>
      <c r="H66" s="89">
        <v>1.07</v>
      </c>
      <c r="I66" s="89">
        <v>1.08</v>
      </c>
      <c r="J66" s="89">
        <v>1.02</v>
      </c>
      <c r="K66" s="13"/>
      <c r="L66" s="13"/>
      <c r="M66" s="148">
        <f>'Veva-Producentenprijs'!D77</f>
        <v>1.1759999999999999</v>
      </c>
      <c r="N66" s="149">
        <f>'Veva-Producentenprijs'!F77</f>
        <v>1.397</v>
      </c>
    </row>
    <row r="67" spans="1:14" x14ac:dyDescent="0.25">
      <c r="A67" s="134" t="s">
        <v>85</v>
      </c>
      <c r="B67" s="14">
        <v>14</v>
      </c>
      <c r="C67" s="116"/>
      <c r="D67" s="88">
        <v>1.401</v>
      </c>
      <c r="E67" s="89">
        <v>1.08</v>
      </c>
      <c r="F67" s="89">
        <v>1.08</v>
      </c>
      <c r="G67" s="89">
        <v>1.02</v>
      </c>
      <c r="H67" s="89">
        <v>1.07</v>
      </c>
      <c r="I67" s="89">
        <v>1.08</v>
      </c>
      <c r="J67" s="89">
        <v>1.02</v>
      </c>
      <c r="K67" s="13"/>
      <c r="L67" s="13"/>
      <c r="M67" s="148">
        <f>'Veva-Producentenprijs'!D78</f>
        <v>1.177</v>
      </c>
      <c r="N67" s="149">
        <f>'Veva-Producentenprijs'!F78</f>
        <v>1.399</v>
      </c>
    </row>
    <row r="68" spans="1:14" x14ac:dyDescent="0.25">
      <c r="A68" s="134" t="s">
        <v>86</v>
      </c>
      <c r="B68" s="12">
        <v>15</v>
      </c>
      <c r="C68" s="116"/>
      <c r="D68" s="88">
        <v>1.4450000000000001</v>
      </c>
      <c r="E68" s="89">
        <v>1.1200000000000001</v>
      </c>
      <c r="F68" s="89">
        <v>1.1200000000000001</v>
      </c>
      <c r="G68" s="89">
        <v>1.06</v>
      </c>
      <c r="H68" s="89">
        <v>1.1100000000000001</v>
      </c>
      <c r="I68" s="89">
        <v>1.1200000000000001</v>
      </c>
      <c r="J68" s="89">
        <v>1.06</v>
      </c>
      <c r="K68" s="13"/>
      <c r="L68" s="13"/>
      <c r="M68" s="148">
        <f>'Veva-Producentenprijs'!D79</f>
        <v>1.216</v>
      </c>
      <c r="N68" s="149">
        <f>'Veva-Producentenprijs'!F79</f>
        <v>1.448</v>
      </c>
    </row>
    <row r="69" spans="1:14" x14ac:dyDescent="0.25">
      <c r="A69" s="134" t="s">
        <v>87</v>
      </c>
      <c r="B69" s="14">
        <v>16</v>
      </c>
      <c r="C69" s="116"/>
      <c r="D69" s="88">
        <v>1.4379999999999999</v>
      </c>
      <c r="E69" s="89"/>
      <c r="F69" s="89">
        <v>1.1299999999999999</v>
      </c>
      <c r="G69" s="89">
        <v>1.06</v>
      </c>
      <c r="H69" s="89">
        <v>1.1100000000000001</v>
      </c>
      <c r="I69" s="89">
        <v>1.1299999999999999</v>
      </c>
      <c r="J69" s="89">
        <v>1.06</v>
      </c>
      <c r="K69" s="13"/>
      <c r="L69" s="13"/>
      <c r="M69" s="148">
        <f>'Veva-Producentenprijs'!D80</f>
        <v>1.2230000000000001</v>
      </c>
      <c r="N69" s="149">
        <f>'Veva-Producentenprijs'!F80</f>
        <v>1.4419999999999999</v>
      </c>
    </row>
    <row r="70" spans="1:14" x14ac:dyDescent="0.25">
      <c r="A70" s="134" t="s">
        <v>88</v>
      </c>
      <c r="B70" s="12">
        <v>17</v>
      </c>
      <c r="C70" s="116"/>
      <c r="D70" s="88">
        <v>1.4810000000000001</v>
      </c>
      <c r="E70" s="89">
        <v>1.1499999999999999</v>
      </c>
      <c r="F70" s="89">
        <v>1.1499999999999999</v>
      </c>
      <c r="G70" s="89">
        <v>1.0900000000000001</v>
      </c>
      <c r="H70" s="89">
        <v>1.1399999999999999</v>
      </c>
      <c r="I70" s="89">
        <v>1.1499999999999999</v>
      </c>
      <c r="J70" s="89">
        <v>1.0900000000000001</v>
      </c>
      <c r="K70" s="13"/>
      <c r="L70" s="13"/>
      <c r="M70" s="148">
        <f>'Veva-Producentenprijs'!D81</f>
        <v>1.242</v>
      </c>
      <c r="N70" s="149">
        <f>'Veva-Producentenprijs'!F81</f>
        <v>1.4790000000000001</v>
      </c>
    </row>
    <row r="71" spans="1:14" x14ac:dyDescent="0.25">
      <c r="A71" s="134" t="s">
        <v>89</v>
      </c>
      <c r="B71" s="14">
        <v>18</v>
      </c>
      <c r="C71" s="116"/>
      <c r="D71" s="88">
        <v>1.528</v>
      </c>
      <c r="E71" s="89">
        <v>1.18</v>
      </c>
      <c r="F71" s="89">
        <v>1.19</v>
      </c>
      <c r="G71" s="89">
        <v>1.1200000000000001</v>
      </c>
      <c r="H71" s="89">
        <v>1.17</v>
      </c>
      <c r="I71" s="89">
        <v>1.19</v>
      </c>
      <c r="J71" s="89">
        <v>1.1200000000000001</v>
      </c>
      <c r="K71" s="13"/>
      <c r="L71" s="13"/>
      <c r="M71" s="148">
        <f>'Veva-Producentenprijs'!D82</f>
        <v>1.28</v>
      </c>
      <c r="N71" s="149">
        <f>'Veva-Producentenprijs'!F82</f>
        <v>1.52</v>
      </c>
    </row>
    <row r="72" spans="1:14" x14ac:dyDescent="0.25">
      <c r="A72" s="134" t="s">
        <v>90</v>
      </c>
      <c r="B72" s="12">
        <v>19</v>
      </c>
      <c r="C72" s="116"/>
      <c r="D72" s="88">
        <v>1.53</v>
      </c>
      <c r="E72" s="89">
        <v>1.18</v>
      </c>
      <c r="F72" s="89">
        <v>1.18</v>
      </c>
      <c r="G72" s="89">
        <v>1.1200000000000001</v>
      </c>
      <c r="H72" s="89">
        <v>1.17</v>
      </c>
      <c r="I72" s="89">
        <v>1.18</v>
      </c>
      <c r="J72" s="89">
        <v>1.1200000000000001</v>
      </c>
      <c r="K72" s="13"/>
      <c r="L72" s="13"/>
      <c r="M72" s="148">
        <f>'Veva-Producentenprijs'!D83</f>
        <v>1.2769999999999999</v>
      </c>
      <c r="N72" s="149">
        <f>'Veva-Producentenprijs'!F83</f>
        <v>1.5169999999999999</v>
      </c>
    </row>
    <row r="73" spans="1:14" x14ac:dyDescent="0.25">
      <c r="A73" s="134" t="s">
        <v>91</v>
      </c>
      <c r="B73" s="14">
        <v>20</v>
      </c>
      <c r="C73" s="116"/>
      <c r="D73" s="88">
        <v>1.4450000000000001</v>
      </c>
      <c r="E73" s="89">
        <v>1.1100000000000001</v>
      </c>
      <c r="F73" s="89">
        <v>1.1100000000000001</v>
      </c>
      <c r="G73" s="89">
        <v>1.05</v>
      </c>
      <c r="H73" s="89">
        <v>1.1000000000000001</v>
      </c>
      <c r="I73" s="89">
        <v>1.1100000000000001</v>
      </c>
      <c r="J73" s="89">
        <v>1.05</v>
      </c>
      <c r="K73" s="13"/>
      <c r="L73" s="13"/>
      <c r="M73" s="148">
        <f>'Veva-Producentenprijs'!D84</f>
        <v>1.2030000000000001</v>
      </c>
      <c r="N73" s="149">
        <f>'Veva-Producentenprijs'!F84</f>
        <v>1.4370000000000001</v>
      </c>
    </row>
    <row r="74" spans="1:14" x14ac:dyDescent="0.25">
      <c r="A74" s="134" t="s">
        <v>92</v>
      </c>
      <c r="B74" s="12">
        <v>21</v>
      </c>
      <c r="C74" s="116"/>
      <c r="D74" s="88">
        <v>1.425</v>
      </c>
      <c r="E74" s="89">
        <v>1.08</v>
      </c>
      <c r="F74" s="89">
        <v>1.08</v>
      </c>
      <c r="G74" s="89">
        <v>1.03</v>
      </c>
      <c r="H74" s="89">
        <v>1.07</v>
      </c>
      <c r="I74" s="89">
        <v>1.08</v>
      </c>
      <c r="J74" s="89">
        <v>1.02</v>
      </c>
      <c r="K74" s="13"/>
      <c r="L74" s="13"/>
      <c r="M74" s="148">
        <f>'Veva-Producentenprijs'!D85</f>
        <v>1.1719999999999999</v>
      </c>
      <c r="N74" s="149">
        <f>'Veva-Producentenprijs'!F85</f>
        <v>1.405</v>
      </c>
    </row>
    <row r="75" spans="1:14" x14ac:dyDescent="0.25">
      <c r="A75" s="134" t="s">
        <v>93</v>
      </c>
      <c r="B75" s="14">
        <v>22</v>
      </c>
      <c r="C75" s="116"/>
      <c r="D75" s="88">
        <v>1.4239999999999999</v>
      </c>
      <c r="E75" s="89">
        <v>1.08</v>
      </c>
      <c r="F75" s="89">
        <v>1.08</v>
      </c>
      <c r="G75" s="89">
        <v>1.03</v>
      </c>
      <c r="H75" s="89">
        <v>1.07</v>
      </c>
      <c r="I75" s="89">
        <v>1.08</v>
      </c>
      <c r="J75" s="89">
        <v>1.02</v>
      </c>
      <c r="K75" s="13"/>
      <c r="L75" s="13"/>
      <c r="M75" s="148">
        <f>'Veva-Producentenprijs'!D86</f>
        <v>1.1719999999999999</v>
      </c>
      <c r="N75" s="149">
        <f>'Veva-Producentenprijs'!F86</f>
        <v>1.3939999999999999</v>
      </c>
    </row>
    <row r="76" spans="1:14" x14ac:dyDescent="0.25">
      <c r="A76" s="134" t="s">
        <v>94</v>
      </c>
      <c r="B76" s="12">
        <v>23</v>
      </c>
      <c r="C76" s="116"/>
      <c r="D76" s="88">
        <v>1.472</v>
      </c>
      <c r="E76" s="89">
        <v>1.1200000000000001</v>
      </c>
      <c r="F76" s="89">
        <v>1.1200000000000001</v>
      </c>
      <c r="G76" s="89">
        <v>1.06</v>
      </c>
      <c r="H76" s="89">
        <v>1.1100000000000001</v>
      </c>
      <c r="I76" s="89">
        <v>1.1200000000000001</v>
      </c>
      <c r="J76" s="89">
        <v>1.06</v>
      </c>
      <c r="K76" s="13"/>
      <c r="L76" s="13"/>
      <c r="M76" s="148">
        <f>'Veva-Producentenprijs'!D87</f>
        <v>1.216</v>
      </c>
      <c r="N76" s="149">
        <f>'Veva-Producentenprijs'!F87</f>
        <v>1.448</v>
      </c>
    </row>
    <row r="77" spans="1:14" x14ac:dyDescent="0.25">
      <c r="A77" s="134" t="s">
        <v>95</v>
      </c>
      <c r="B77" s="14">
        <v>24</v>
      </c>
      <c r="C77" s="116"/>
      <c r="D77" s="88">
        <v>1.47</v>
      </c>
      <c r="E77" s="89">
        <v>1.1200000000000001</v>
      </c>
      <c r="F77" s="89">
        <v>1.1299999999999999</v>
      </c>
      <c r="G77" s="89">
        <v>1.06</v>
      </c>
      <c r="H77" s="89">
        <v>1.1100000000000001</v>
      </c>
      <c r="I77" s="89">
        <v>1.1299999999999999</v>
      </c>
      <c r="J77" s="89">
        <v>1.06</v>
      </c>
      <c r="K77" s="13"/>
      <c r="L77" s="13"/>
      <c r="M77" s="148">
        <f>'Veva-Producentenprijs'!D88</f>
        <v>1.2190000000000001</v>
      </c>
      <c r="N77" s="149">
        <f>'Veva-Producentenprijs'!F88</f>
        <v>1.4430000000000001</v>
      </c>
    </row>
    <row r="78" spans="1:14" x14ac:dyDescent="0.25">
      <c r="A78" s="134" t="s">
        <v>96</v>
      </c>
      <c r="B78" s="12">
        <v>25</v>
      </c>
      <c r="C78" s="116"/>
      <c r="D78" s="88">
        <v>1.47</v>
      </c>
      <c r="E78" s="89">
        <v>1.1200000000000001</v>
      </c>
      <c r="F78" s="89">
        <v>1.1200000000000001</v>
      </c>
      <c r="G78" s="89">
        <v>1.06</v>
      </c>
      <c r="H78" s="89">
        <v>1.1100000000000001</v>
      </c>
      <c r="I78" s="89">
        <v>1.1200000000000001</v>
      </c>
      <c r="J78" s="89">
        <v>1.06</v>
      </c>
      <c r="K78" s="13"/>
      <c r="L78" s="13"/>
      <c r="M78" s="148">
        <f>'Veva-Producentenprijs'!D89</f>
        <v>1.2150000000000001</v>
      </c>
      <c r="N78" s="149">
        <f>'Veva-Producentenprijs'!F89</f>
        <v>1.45</v>
      </c>
    </row>
    <row r="79" spans="1:14" x14ac:dyDescent="0.25">
      <c r="A79" s="134" t="s">
        <v>97</v>
      </c>
      <c r="B79" s="14">
        <v>26</v>
      </c>
      <c r="C79" s="116"/>
      <c r="D79" s="88">
        <v>1.4690000000000001</v>
      </c>
      <c r="E79" s="89">
        <v>1.1200000000000001</v>
      </c>
      <c r="F79" s="89">
        <v>1.1200000000000001</v>
      </c>
      <c r="G79" s="89">
        <v>1.06</v>
      </c>
      <c r="H79" s="89">
        <v>1.1100000000000001</v>
      </c>
      <c r="I79" s="89">
        <v>1.1200000000000001</v>
      </c>
      <c r="J79" s="89">
        <v>1.06</v>
      </c>
      <c r="K79" s="13"/>
      <c r="L79" s="13"/>
      <c r="M79" s="148">
        <f>'Veva-Producentenprijs'!D90</f>
        <v>1.2190000000000001</v>
      </c>
      <c r="N79" s="149">
        <f>'Veva-Producentenprijs'!F90</f>
        <v>1.4490000000000001</v>
      </c>
    </row>
    <row r="80" spans="1:14" x14ac:dyDescent="0.25">
      <c r="A80" s="134" t="s">
        <v>98</v>
      </c>
      <c r="B80" s="12">
        <v>27</v>
      </c>
      <c r="C80" s="116"/>
      <c r="D80" s="88">
        <v>1.468</v>
      </c>
      <c r="E80" s="89">
        <v>1.1200000000000001</v>
      </c>
      <c r="F80" s="89">
        <v>1.1200000000000001</v>
      </c>
      <c r="G80" s="89">
        <v>1.06</v>
      </c>
      <c r="H80" s="89">
        <v>1.1100000000000001</v>
      </c>
      <c r="I80" s="89">
        <v>1.1200000000000001</v>
      </c>
      <c r="J80" s="89">
        <v>1.06</v>
      </c>
      <c r="K80" s="13"/>
      <c r="L80" s="13"/>
      <c r="M80" s="148">
        <f>'Veva-Producentenprijs'!D91</f>
        <v>1.2150000000000001</v>
      </c>
      <c r="N80" s="149">
        <f>'Veva-Producentenprijs'!F91</f>
        <v>1.4510000000000001</v>
      </c>
    </row>
    <row r="81" spans="1:14" x14ac:dyDescent="0.25">
      <c r="A81" s="134" t="s">
        <v>99</v>
      </c>
      <c r="B81" s="14">
        <v>28</v>
      </c>
      <c r="C81" s="116"/>
      <c r="D81" s="88">
        <v>1.478</v>
      </c>
      <c r="E81" s="89">
        <v>1.1299999999999999</v>
      </c>
      <c r="F81" s="89">
        <v>1.1499999999999999</v>
      </c>
      <c r="G81" s="89">
        <v>1.07</v>
      </c>
      <c r="H81" s="89">
        <v>1.1200000000000001</v>
      </c>
      <c r="I81" s="89">
        <v>1.1200000000000001</v>
      </c>
      <c r="J81" s="89">
        <v>1.07</v>
      </c>
      <c r="K81" s="13"/>
      <c r="L81" s="13"/>
      <c r="M81" s="148">
        <f>'Veva-Producentenprijs'!D92</f>
        <v>1.2450000000000001</v>
      </c>
      <c r="N81" s="149">
        <f>'Veva-Producentenprijs'!F92</f>
        <v>1.454</v>
      </c>
    </row>
    <row r="82" spans="1:14" x14ac:dyDescent="0.25">
      <c r="A82" s="134" t="s">
        <v>100</v>
      </c>
      <c r="B82" s="12">
        <v>29</v>
      </c>
      <c r="C82" s="116"/>
      <c r="D82" s="88">
        <v>1.472</v>
      </c>
      <c r="E82" s="89">
        <v>1.1299999999999999</v>
      </c>
      <c r="F82" s="89">
        <v>1.1299999999999999</v>
      </c>
      <c r="G82" s="89">
        <v>1.07</v>
      </c>
      <c r="H82" s="89">
        <v>1.1200000000000001</v>
      </c>
      <c r="I82" s="89">
        <v>1.1299999999999999</v>
      </c>
      <c r="J82" s="89">
        <v>1.07</v>
      </c>
      <c r="K82" s="13"/>
      <c r="L82" s="13"/>
      <c r="M82" s="148">
        <f>'Veva-Producentenprijs'!D93</f>
        <v>1.232</v>
      </c>
      <c r="N82" s="149">
        <f>'Veva-Producentenprijs'!F93</f>
        <v>1.458</v>
      </c>
    </row>
    <row r="83" spans="1:14" x14ac:dyDescent="0.25">
      <c r="A83" s="134" t="s">
        <v>101</v>
      </c>
      <c r="B83" s="14">
        <v>30</v>
      </c>
      <c r="C83" s="116"/>
      <c r="D83" s="88">
        <v>1.4330000000000001</v>
      </c>
      <c r="E83" s="89">
        <v>1.0900000000000001</v>
      </c>
      <c r="F83" s="89">
        <v>1.0900000000000001</v>
      </c>
      <c r="G83" s="89">
        <v>1.03</v>
      </c>
      <c r="H83" s="89">
        <v>1.08</v>
      </c>
      <c r="I83" s="89">
        <v>1.0900000000000001</v>
      </c>
      <c r="J83" s="89">
        <v>1.03</v>
      </c>
      <c r="K83" s="13"/>
      <c r="L83" s="13"/>
      <c r="M83" s="148">
        <f>'Veva-Producentenprijs'!D94</f>
        <v>1.1879999999999999</v>
      </c>
      <c r="N83" s="149">
        <f>'Veva-Producentenprijs'!F94</f>
        <v>1.415</v>
      </c>
    </row>
    <row r="84" spans="1:14" x14ac:dyDescent="0.25">
      <c r="A84" s="134" t="s">
        <v>102</v>
      </c>
      <c r="B84" s="12">
        <v>31</v>
      </c>
      <c r="C84" s="116"/>
      <c r="D84" s="88">
        <v>1.4339999999999999</v>
      </c>
      <c r="E84" s="89">
        <v>1.0900000000000001</v>
      </c>
      <c r="F84" s="89">
        <v>1.0900000000000001</v>
      </c>
      <c r="G84" s="89">
        <v>1.03</v>
      </c>
      <c r="H84" s="89">
        <v>1.08</v>
      </c>
      <c r="I84" s="89">
        <v>1.0900000000000001</v>
      </c>
      <c r="J84" s="89">
        <v>1.03</v>
      </c>
      <c r="K84" s="13"/>
      <c r="L84" s="13"/>
      <c r="M84" s="148">
        <f>'Veva-Producentenprijs'!D95</f>
        <v>1.1850000000000001</v>
      </c>
      <c r="N84" s="149">
        <f>'Veva-Producentenprijs'!F95</f>
        <v>1.4119999999999999</v>
      </c>
    </row>
    <row r="85" spans="1:14" x14ac:dyDescent="0.25">
      <c r="A85" s="134" t="s">
        <v>103</v>
      </c>
      <c r="B85" s="14">
        <v>32</v>
      </c>
      <c r="C85" s="116"/>
      <c r="D85" s="88">
        <v>1.4319999999999999</v>
      </c>
      <c r="E85" s="89">
        <v>1.0900000000000001</v>
      </c>
      <c r="F85" s="89">
        <v>1.0900000000000001</v>
      </c>
      <c r="G85" s="89">
        <v>1.03</v>
      </c>
      <c r="H85" s="89">
        <v>1.08</v>
      </c>
      <c r="I85" s="89">
        <v>1.0900000000000001</v>
      </c>
      <c r="J85" s="89">
        <v>1.03</v>
      </c>
      <c r="K85" s="13"/>
      <c r="L85" s="13"/>
      <c r="M85" s="148">
        <f>'Veva-Producentenprijs'!D96</f>
        <v>1.1859999999999999</v>
      </c>
      <c r="N85" s="149">
        <f>'Veva-Producentenprijs'!F96</f>
        <v>1.41</v>
      </c>
    </row>
    <row r="86" spans="1:14" x14ac:dyDescent="0.25">
      <c r="A86" s="134" t="s">
        <v>104</v>
      </c>
      <c r="B86" s="12">
        <v>33</v>
      </c>
      <c r="C86" s="116"/>
      <c r="D86" s="88">
        <v>1.429</v>
      </c>
      <c r="E86" s="89">
        <v>1.0900000000000001</v>
      </c>
      <c r="F86" s="89">
        <v>1.0900000000000001</v>
      </c>
      <c r="G86" s="89">
        <v>1.03</v>
      </c>
      <c r="H86" s="89">
        <v>1.08</v>
      </c>
      <c r="I86" s="89">
        <v>1.0900000000000001</v>
      </c>
      <c r="J86" s="89">
        <v>1.03</v>
      </c>
      <c r="K86" s="13"/>
      <c r="L86" s="13"/>
      <c r="M86" s="148">
        <f>'Veva-Producentenprijs'!D97</f>
        <v>1.1870000000000001</v>
      </c>
      <c r="N86" s="149">
        <f>'Veva-Producentenprijs'!F97</f>
        <v>1.4119999999999999</v>
      </c>
    </row>
    <row r="87" spans="1:14" x14ac:dyDescent="0.25">
      <c r="A87" s="134" t="s">
        <v>105</v>
      </c>
      <c r="B87" s="14">
        <v>34</v>
      </c>
      <c r="C87" s="116"/>
      <c r="D87" s="88">
        <v>1.4319999999999999</v>
      </c>
      <c r="E87" s="89">
        <v>1.0900000000000001</v>
      </c>
      <c r="F87" s="89">
        <v>1.0900000000000001</v>
      </c>
      <c r="G87" s="89">
        <v>1.03</v>
      </c>
      <c r="H87" s="89">
        <v>1.08</v>
      </c>
      <c r="I87" s="89">
        <v>1.0900000000000001</v>
      </c>
      <c r="J87" s="89">
        <v>1.03</v>
      </c>
      <c r="K87" s="13"/>
      <c r="L87" s="13"/>
      <c r="M87" s="148">
        <f>'Veva-Producentenprijs'!D98</f>
        <v>1.1870000000000001</v>
      </c>
      <c r="N87" s="149">
        <f>'Veva-Producentenprijs'!F98</f>
        <v>1.411</v>
      </c>
    </row>
    <row r="88" spans="1:14" x14ac:dyDescent="0.25">
      <c r="A88" s="134" t="s">
        <v>106</v>
      </c>
      <c r="B88" s="12">
        <v>35</v>
      </c>
      <c r="C88" s="116"/>
      <c r="D88" s="88">
        <v>1.43</v>
      </c>
      <c r="E88" s="89">
        <v>1.0900000000000001</v>
      </c>
      <c r="F88" s="89">
        <v>1.0900000000000001</v>
      </c>
      <c r="G88" s="89">
        <v>1.03</v>
      </c>
      <c r="H88" s="89">
        <v>1.08</v>
      </c>
      <c r="I88" s="89">
        <v>1.0900000000000001</v>
      </c>
      <c r="J88" s="89">
        <v>1.03</v>
      </c>
      <c r="K88" s="13"/>
      <c r="L88" s="13"/>
      <c r="M88" s="148">
        <f>'Veva-Producentenprijs'!D99</f>
        <v>1.1890000000000001</v>
      </c>
      <c r="N88" s="149">
        <f>'Veva-Producentenprijs'!F99</f>
        <v>1.41</v>
      </c>
    </row>
    <row r="89" spans="1:14" x14ac:dyDescent="0.25">
      <c r="A89" s="134" t="s">
        <v>107</v>
      </c>
      <c r="B89" s="14">
        <v>36</v>
      </c>
      <c r="C89" s="116"/>
      <c r="D89" s="88">
        <v>1.43</v>
      </c>
      <c r="E89" s="89">
        <v>1.0900000000000001</v>
      </c>
      <c r="F89" s="89">
        <v>1.0900000000000001</v>
      </c>
      <c r="G89" s="89">
        <v>1.03</v>
      </c>
      <c r="H89" s="89">
        <v>1.08</v>
      </c>
      <c r="I89" s="89">
        <v>1.0900000000000001</v>
      </c>
      <c r="J89" s="89">
        <v>1.03</v>
      </c>
      <c r="K89" s="13"/>
      <c r="L89" s="13"/>
      <c r="M89" s="148">
        <f>'Veva-Producentenprijs'!D100</f>
        <v>1.1859999999999999</v>
      </c>
      <c r="N89" s="149">
        <f>'Veva-Producentenprijs'!F100</f>
        <v>1.4119999999999999</v>
      </c>
    </row>
    <row r="90" spans="1:14" x14ac:dyDescent="0.25">
      <c r="A90" s="134" t="s">
        <v>108</v>
      </c>
      <c r="B90" s="12">
        <v>37</v>
      </c>
      <c r="C90" s="116"/>
      <c r="D90" s="88">
        <v>1.43</v>
      </c>
      <c r="E90" s="89">
        <v>1.0900000000000001</v>
      </c>
      <c r="F90" s="89">
        <v>1.0900000000000001</v>
      </c>
      <c r="G90" s="89">
        <v>1.03</v>
      </c>
      <c r="H90" s="89">
        <v>1.08</v>
      </c>
      <c r="I90" s="89">
        <v>1.0900000000000001</v>
      </c>
      <c r="J90" s="89">
        <v>1.03</v>
      </c>
      <c r="K90" s="13"/>
      <c r="L90" s="13"/>
      <c r="M90" s="148">
        <f>'Veva-Producentenprijs'!D101</f>
        <v>1.1859999999999999</v>
      </c>
      <c r="N90" s="149">
        <f>'Veva-Producentenprijs'!F101</f>
        <v>1.4139999999999999</v>
      </c>
    </row>
    <row r="91" spans="1:14" x14ac:dyDescent="0.25">
      <c r="A91" s="134" t="s">
        <v>109</v>
      </c>
      <c r="B91" s="14">
        <v>38</v>
      </c>
      <c r="C91" s="116"/>
      <c r="D91" s="88">
        <v>1.429</v>
      </c>
      <c r="E91" s="89">
        <v>1.0900000000000001</v>
      </c>
      <c r="F91" s="89">
        <v>1.0900000000000001</v>
      </c>
      <c r="G91" s="89">
        <v>1.03</v>
      </c>
      <c r="H91" s="89">
        <v>1.08</v>
      </c>
      <c r="I91" s="89">
        <v>1.1000000000000001</v>
      </c>
      <c r="J91" s="89">
        <v>1.03</v>
      </c>
      <c r="K91" s="13"/>
      <c r="L91" s="13"/>
      <c r="M91" s="148">
        <f>'Veva-Producentenprijs'!D102</f>
        <v>1.1870000000000001</v>
      </c>
      <c r="N91" s="149">
        <f>'Veva-Producentenprijs'!F102</f>
        <v>1.4119999999999999</v>
      </c>
    </row>
    <row r="92" spans="1:14" x14ac:dyDescent="0.25">
      <c r="A92" s="134" t="s">
        <v>110</v>
      </c>
      <c r="B92" s="12">
        <v>39</v>
      </c>
      <c r="C92" s="116"/>
      <c r="D92" s="88">
        <v>1.4390000000000001</v>
      </c>
      <c r="E92" s="89">
        <v>1.0900000000000001</v>
      </c>
      <c r="F92" s="89">
        <v>1.0900000000000001</v>
      </c>
      <c r="G92" s="89">
        <v>1.03</v>
      </c>
      <c r="H92" s="89">
        <v>1.08</v>
      </c>
      <c r="I92" s="89">
        <v>1.1000000000000001</v>
      </c>
      <c r="J92" s="89">
        <v>1.03</v>
      </c>
      <c r="K92" s="13"/>
      <c r="L92" s="13"/>
      <c r="M92" s="148">
        <f>'Veva-Producentenprijs'!D103</f>
        <v>1.1919999999999999</v>
      </c>
      <c r="N92" s="149">
        <f>'Veva-Producentenprijs'!F103</f>
        <v>1.4179999999999999</v>
      </c>
    </row>
    <row r="93" spans="1:14" x14ac:dyDescent="0.25">
      <c r="A93" s="134" t="s">
        <v>111</v>
      </c>
      <c r="B93" s="14">
        <v>40</v>
      </c>
      <c r="C93" s="116"/>
      <c r="D93" s="88">
        <v>1.4419999999999999</v>
      </c>
      <c r="E93" s="89">
        <v>1.1000000000000001</v>
      </c>
      <c r="F93" s="89">
        <v>1.1000000000000001</v>
      </c>
      <c r="G93" s="89">
        <v>1.04</v>
      </c>
      <c r="H93" s="89">
        <v>1.0900000000000001</v>
      </c>
      <c r="I93" s="89">
        <v>1.1000000000000001</v>
      </c>
      <c r="J93" s="89">
        <v>1.04</v>
      </c>
      <c r="K93" s="13"/>
      <c r="L93" s="13"/>
      <c r="M93" s="148">
        <f>'Veva-Producentenprijs'!D104</f>
        <v>1.194</v>
      </c>
      <c r="N93" s="149">
        <f>'Veva-Producentenprijs'!F104</f>
        <v>1.427</v>
      </c>
    </row>
    <row r="94" spans="1:14" x14ac:dyDescent="0.25">
      <c r="A94" s="134" t="s">
        <v>112</v>
      </c>
      <c r="B94" s="12">
        <v>41</v>
      </c>
      <c r="C94" s="116"/>
      <c r="D94" s="88">
        <v>1.444</v>
      </c>
      <c r="E94" s="89">
        <v>1.1000000000000001</v>
      </c>
      <c r="F94" s="89">
        <v>1.1100000000000001</v>
      </c>
      <c r="G94" s="89">
        <v>1.04</v>
      </c>
      <c r="H94" s="89">
        <v>1.0900000000000001</v>
      </c>
      <c r="I94" s="89">
        <v>1.1100000000000001</v>
      </c>
      <c r="J94" s="89">
        <v>1.04</v>
      </c>
      <c r="K94" s="13"/>
      <c r="L94" s="13"/>
      <c r="M94" s="148">
        <f>'Veva-Producentenprijs'!D105</f>
        <v>1.204</v>
      </c>
      <c r="N94" s="149">
        <f>'Veva-Producentenprijs'!F105</f>
        <v>1.425</v>
      </c>
    </row>
    <row r="95" spans="1:14" x14ac:dyDescent="0.25">
      <c r="A95" s="134" t="s">
        <v>113</v>
      </c>
      <c r="B95" s="14">
        <v>42</v>
      </c>
      <c r="C95" s="116"/>
      <c r="D95" s="88">
        <v>1.4630000000000001</v>
      </c>
      <c r="E95" s="89">
        <v>1.1100000000000001</v>
      </c>
      <c r="F95" s="89">
        <v>1.1100000000000001</v>
      </c>
      <c r="G95" s="89">
        <v>1.05</v>
      </c>
      <c r="H95" s="89">
        <v>1.1000000000000001</v>
      </c>
      <c r="I95" s="89">
        <v>1.1100000000000001</v>
      </c>
      <c r="J95" s="89">
        <v>1.05</v>
      </c>
      <c r="K95" s="13"/>
      <c r="L95" s="13"/>
      <c r="M95" s="148">
        <f>'Veva-Producentenprijs'!D106</f>
        <v>1.206</v>
      </c>
      <c r="N95" s="149">
        <f>'Veva-Producentenprijs'!F106</f>
        <v>1.4450000000000001</v>
      </c>
    </row>
    <row r="96" spans="1:14" x14ac:dyDescent="0.25">
      <c r="A96" s="134" t="s">
        <v>114</v>
      </c>
      <c r="B96" s="12">
        <v>43</v>
      </c>
      <c r="C96" s="116"/>
      <c r="D96" s="88">
        <v>1.5109999999999999</v>
      </c>
      <c r="E96" s="89">
        <v>1.1499999999999999</v>
      </c>
      <c r="F96" s="89">
        <v>1.1499999999999999</v>
      </c>
      <c r="G96" s="89">
        <v>1.0900000000000001</v>
      </c>
      <c r="H96" s="89">
        <v>1.1399999999999999</v>
      </c>
      <c r="I96" s="89">
        <v>1.1499999999999999</v>
      </c>
      <c r="J96" s="89">
        <v>1.0900000000000001</v>
      </c>
      <c r="K96" s="13"/>
      <c r="L96" s="13"/>
      <c r="M96" s="148">
        <f>'Veva-Producentenprijs'!D107</f>
        <v>1.246</v>
      </c>
      <c r="N96" s="149">
        <f>'Veva-Producentenprijs'!F107</f>
        <v>1.4890000000000001</v>
      </c>
    </row>
    <row r="97" spans="1:14" x14ac:dyDescent="0.25">
      <c r="A97" s="134" t="s">
        <v>115</v>
      </c>
      <c r="B97" s="14">
        <v>44</v>
      </c>
      <c r="C97" s="116"/>
      <c r="D97" s="88">
        <v>1.512</v>
      </c>
      <c r="E97" s="89">
        <v>1.1499999999999999</v>
      </c>
      <c r="F97" s="89">
        <v>1.1499999999999999</v>
      </c>
      <c r="G97" s="89">
        <v>1.0900000000000001</v>
      </c>
      <c r="H97" s="89">
        <v>1.1399999999999999</v>
      </c>
      <c r="I97" s="89">
        <v>1.1499999999999999</v>
      </c>
      <c r="J97" s="89">
        <v>1.0900000000000001</v>
      </c>
      <c r="K97" s="13"/>
      <c r="L97" s="13"/>
      <c r="M97" s="148">
        <f>'Veva-Producentenprijs'!D108</f>
        <v>1.246</v>
      </c>
      <c r="N97" s="149">
        <f>'Veva-Producentenprijs'!F108</f>
        <v>1.4890000000000001</v>
      </c>
    </row>
    <row r="98" spans="1:14" x14ac:dyDescent="0.25">
      <c r="A98" s="134" t="s">
        <v>116</v>
      </c>
      <c r="B98" s="12">
        <v>45</v>
      </c>
      <c r="C98" s="116"/>
      <c r="D98" s="88">
        <v>1.5529999999999999</v>
      </c>
      <c r="E98" s="89">
        <v>1.18</v>
      </c>
      <c r="F98" s="89">
        <v>1.18</v>
      </c>
      <c r="G98" s="89">
        <v>1.1200000000000001</v>
      </c>
      <c r="H98" s="89">
        <v>1.17</v>
      </c>
      <c r="I98" s="89">
        <v>1.18</v>
      </c>
      <c r="J98" s="89">
        <v>1.1200000000000001</v>
      </c>
      <c r="K98" s="13"/>
      <c r="L98" s="13"/>
      <c r="M98" s="148">
        <f>'Veva-Producentenprijs'!D109</f>
        <v>1.276</v>
      </c>
      <c r="N98" s="149">
        <f>'Veva-Producentenprijs'!F109</f>
        <v>1.532</v>
      </c>
    </row>
    <row r="99" spans="1:14" x14ac:dyDescent="0.25">
      <c r="A99" s="134" t="s">
        <v>117</v>
      </c>
      <c r="B99" s="14">
        <v>46</v>
      </c>
      <c r="C99" s="116"/>
      <c r="D99" s="88">
        <v>1.5549999999999999</v>
      </c>
      <c r="E99" s="89">
        <v>1.18</v>
      </c>
      <c r="F99" s="89">
        <v>1.18</v>
      </c>
      <c r="G99" s="89">
        <v>1.1200000000000001</v>
      </c>
      <c r="H99" s="89">
        <v>1.17</v>
      </c>
      <c r="I99" s="89">
        <v>1.18</v>
      </c>
      <c r="J99" s="89">
        <v>1.1200000000000001</v>
      </c>
      <c r="K99" s="13"/>
      <c r="L99" s="13"/>
      <c r="M99" s="148">
        <f>'Veva-Producentenprijs'!D110</f>
        <v>1.274</v>
      </c>
      <c r="N99" s="149">
        <f>'Veva-Producentenprijs'!F110</f>
        <v>1.5229999999999999</v>
      </c>
    </row>
    <row r="100" spans="1:14" x14ac:dyDescent="0.25">
      <c r="A100" s="134" t="s">
        <v>118</v>
      </c>
      <c r="B100" s="12">
        <v>47</v>
      </c>
      <c r="C100" s="116"/>
      <c r="D100" s="88">
        <v>1.5569999999999999</v>
      </c>
      <c r="E100" s="89">
        <v>1.18</v>
      </c>
      <c r="F100" s="89">
        <v>1.18</v>
      </c>
      <c r="G100" s="89">
        <v>1.1200000000000001</v>
      </c>
      <c r="H100" s="89">
        <v>1.17</v>
      </c>
      <c r="I100" s="89">
        <v>1.18</v>
      </c>
      <c r="J100" s="89">
        <v>1.1200000000000001</v>
      </c>
      <c r="K100" s="13"/>
      <c r="L100" s="13"/>
      <c r="M100" s="148">
        <f>'Veva-Producentenprijs'!D111</f>
        <v>1.278</v>
      </c>
      <c r="N100" s="149">
        <f>'Veva-Producentenprijs'!F111</f>
        <v>1.53</v>
      </c>
    </row>
    <row r="101" spans="1:14" x14ac:dyDescent="0.25">
      <c r="A101" s="134" t="s">
        <v>119</v>
      </c>
      <c r="B101" s="14">
        <v>48</v>
      </c>
      <c r="C101" s="116"/>
      <c r="D101" s="88">
        <v>1.554</v>
      </c>
      <c r="E101" s="89">
        <v>1.18</v>
      </c>
      <c r="F101" s="89">
        <v>1.18</v>
      </c>
      <c r="G101" s="89"/>
      <c r="H101" s="89">
        <v>1.17</v>
      </c>
      <c r="I101" s="89">
        <v>1.18</v>
      </c>
      <c r="J101" s="89">
        <v>1.1200000000000001</v>
      </c>
      <c r="K101" s="13"/>
      <c r="L101" s="13"/>
      <c r="M101" s="148">
        <f>'Veva-Producentenprijs'!D112</f>
        <v>1.278</v>
      </c>
      <c r="N101" s="149">
        <f>'Veva-Producentenprijs'!F112</f>
        <v>1.5269999999999999</v>
      </c>
    </row>
    <row r="102" spans="1:14" x14ac:dyDescent="0.25">
      <c r="A102" s="134" t="s">
        <v>120</v>
      </c>
      <c r="B102" s="12">
        <v>49</v>
      </c>
      <c r="C102" s="116"/>
      <c r="D102" s="88">
        <v>1.5509999999999999</v>
      </c>
      <c r="E102" s="89">
        <v>1.18</v>
      </c>
      <c r="F102" s="89">
        <v>1.18</v>
      </c>
      <c r="G102" s="89">
        <v>1.1200000000000001</v>
      </c>
      <c r="H102" s="89">
        <v>1.17</v>
      </c>
      <c r="I102" s="89">
        <v>1.18</v>
      </c>
      <c r="J102" s="89">
        <v>1.1200000000000001</v>
      </c>
      <c r="K102" s="13"/>
      <c r="L102" s="13"/>
      <c r="M102" s="148">
        <f>'Veva-Producentenprijs'!D113</f>
        <v>1.2789999999999999</v>
      </c>
      <c r="N102" s="149">
        <f>'Veva-Producentenprijs'!F113</f>
        <v>1.524</v>
      </c>
    </row>
    <row r="103" spans="1:14" x14ac:dyDescent="0.25">
      <c r="A103" s="134" t="s">
        <v>121</v>
      </c>
      <c r="B103" s="14">
        <v>50</v>
      </c>
      <c r="C103" s="116"/>
      <c r="D103" s="88">
        <v>1.5549999999999999</v>
      </c>
      <c r="E103" s="89">
        <v>1.18</v>
      </c>
      <c r="F103" s="89">
        <v>1.18</v>
      </c>
      <c r="G103" s="89">
        <v>1.1200000000000001</v>
      </c>
      <c r="H103" s="89">
        <v>1.17</v>
      </c>
      <c r="I103" s="89">
        <v>1.18</v>
      </c>
      <c r="J103" s="89">
        <v>1.1200000000000001</v>
      </c>
      <c r="K103" s="13"/>
      <c r="L103" s="13"/>
      <c r="M103" s="148">
        <f>'Veva-Producentenprijs'!D114</f>
        <v>1.278</v>
      </c>
      <c r="N103" s="149">
        <f>'Veva-Producentenprijs'!F114</f>
        <v>1.5309999999999999</v>
      </c>
    </row>
    <row r="104" spans="1:14" x14ac:dyDescent="0.25">
      <c r="A104" s="134" t="s">
        <v>122</v>
      </c>
      <c r="B104" s="12">
        <v>51</v>
      </c>
      <c r="C104" s="116"/>
      <c r="D104" s="88">
        <v>1.5349999999999999</v>
      </c>
      <c r="E104" s="89">
        <v>1.1599999999999999</v>
      </c>
      <c r="F104" s="89">
        <v>1.17</v>
      </c>
      <c r="G104" s="89">
        <v>1.1000000000000001</v>
      </c>
      <c r="H104" s="89">
        <v>1.1499999999999999</v>
      </c>
      <c r="I104" s="89">
        <v>1.17</v>
      </c>
      <c r="J104" s="89">
        <v>1.1000000000000001</v>
      </c>
      <c r="K104" s="13"/>
      <c r="L104" s="13"/>
      <c r="M104" s="148">
        <f>'Veva-Producentenprijs'!D115</f>
        <v>1.2649999999999999</v>
      </c>
      <c r="N104" s="149">
        <f>'Veva-Producentenprijs'!F115</f>
        <v>1.504</v>
      </c>
    </row>
    <row r="105" spans="1:14" s="1" customFormat="1" ht="15.75" thickBot="1" x14ac:dyDescent="0.3">
      <c r="A105" s="134" t="s">
        <v>232</v>
      </c>
      <c r="B105" s="14">
        <v>52</v>
      </c>
      <c r="C105" s="116"/>
      <c r="D105" s="88">
        <v>1.4850000000000001</v>
      </c>
      <c r="E105" s="89">
        <v>1.1200000000000001</v>
      </c>
      <c r="F105" s="89">
        <v>1.1200000000000001</v>
      </c>
      <c r="G105" s="89">
        <v>1.06</v>
      </c>
      <c r="H105" s="89">
        <v>1.1100000000000001</v>
      </c>
      <c r="I105" s="89">
        <v>1.1200000000000001</v>
      </c>
      <c r="J105" s="89">
        <v>1.06</v>
      </c>
      <c r="K105" s="13"/>
      <c r="L105" s="13"/>
      <c r="M105" s="148"/>
      <c r="N105" s="149"/>
    </row>
    <row r="106" spans="1:14" x14ac:dyDescent="0.25">
      <c r="A106" s="137" t="s">
        <v>123</v>
      </c>
      <c r="B106" s="124">
        <v>1</v>
      </c>
      <c r="C106" s="125">
        <v>2012</v>
      </c>
      <c r="D106" s="144">
        <v>1.4890000000000001</v>
      </c>
      <c r="E106" s="144">
        <v>1.1200000000000001</v>
      </c>
      <c r="F106" s="144">
        <v>1.1200000000000001</v>
      </c>
      <c r="G106" s="144">
        <v>1.06</v>
      </c>
      <c r="H106" s="144">
        <v>1.1100000000000001</v>
      </c>
      <c r="I106" s="144">
        <v>1.1200000000000001</v>
      </c>
      <c r="J106" s="144">
        <v>1.06</v>
      </c>
      <c r="K106" s="141" t="e">
        <f>IF([6]basisprijs!K96="",NA(),[6]basisprijs!K96)</f>
        <v>#N/A</v>
      </c>
      <c r="L106" s="141" t="e">
        <f>IF([6]basisprijs!L96="",NA(),[6]basisprijs!L96)</f>
        <v>#N/A</v>
      </c>
      <c r="M106" s="144">
        <f>'Veva-Producentenprijs'!D123</f>
        <v>1.2190000000000001</v>
      </c>
      <c r="N106" s="152">
        <f>'Veva-Producentenprijs'!F123</f>
        <v>1.4550000000000001</v>
      </c>
    </row>
    <row r="107" spans="1:14" x14ac:dyDescent="0.25">
      <c r="A107" s="138" t="s">
        <v>124</v>
      </c>
      <c r="B107" s="14">
        <v>2</v>
      </c>
      <c r="C107" s="116"/>
      <c r="D107" s="11">
        <v>1.413</v>
      </c>
      <c r="E107" s="11">
        <v>1.06</v>
      </c>
      <c r="F107" s="11">
        <v>1.07</v>
      </c>
      <c r="G107" s="11">
        <v>1</v>
      </c>
      <c r="H107" s="11">
        <v>1.05</v>
      </c>
      <c r="I107" s="11">
        <v>1.07</v>
      </c>
      <c r="J107" s="11">
        <v>1</v>
      </c>
      <c r="K107" s="11" t="e">
        <f>IF([6]basisprijs!K97="",NA(),[6]basisprijs!K97)</f>
        <v>#N/A</v>
      </c>
      <c r="L107" s="11" t="e">
        <f>IF([6]basisprijs!L97="",NA(),[6]basisprijs!L97)</f>
        <v>#N/A</v>
      </c>
      <c r="M107" s="148">
        <f>'Veva-Producentenprijs'!D124</f>
        <v>1.1830000000000001</v>
      </c>
      <c r="N107" s="149">
        <f>'Veva-Producentenprijs'!F124</f>
        <v>1.387</v>
      </c>
    </row>
    <row r="108" spans="1:14" x14ac:dyDescent="0.25">
      <c r="A108" s="138" t="s">
        <v>125</v>
      </c>
      <c r="B108" s="12">
        <v>3</v>
      </c>
      <c r="C108" s="116"/>
      <c r="D108" s="11">
        <v>1.4119999999999999</v>
      </c>
      <c r="E108" s="11">
        <v>1.06</v>
      </c>
      <c r="F108" s="11">
        <v>1.06</v>
      </c>
      <c r="G108" s="11">
        <v>1</v>
      </c>
      <c r="H108" s="11">
        <v>1.05</v>
      </c>
      <c r="I108" s="11">
        <v>1.06</v>
      </c>
      <c r="J108" s="11">
        <v>1</v>
      </c>
      <c r="K108" s="11" t="e">
        <f>IF([6]basisprijs!K98="",NA(),[6]basisprijs!K98)</f>
        <v>#N/A</v>
      </c>
      <c r="L108" s="11" t="e">
        <f>IF([6]basisprijs!L98="",NA(),[6]basisprijs!L98)</f>
        <v>#N/A</v>
      </c>
      <c r="M108" s="148">
        <f>'Veva-Producentenprijs'!D125</f>
        <v>1.1559999999999999</v>
      </c>
      <c r="N108" s="149">
        <f>'Veva-Producentenprijs'!F125</f>
        <v>1.3879999999999999</v>
      </c>
    </row>
    <row r="109" spans="1:14" x14ac:dyDescent="0.25">
      <c r="A109" s="138" t="s">
        <v>126</v>
      </c>
      <c r="B109" s="14">
        <v>4</v>
      </c>
      <c r="C109" s="116"/>
      <c r="D109" s="11">
        <v>1.49</v>
      </c>
      <c r="E109" s="11">
        <v>1.1200000000000001</v>
      </c>
      <c r="F109" s="11">
        <v>1.1200000000000001</v>
      </c>
      <c r="G109" s="11">
        <v>1.06</v>
      </c>
      <c r="H109" s="11">
        <v>1.1100000000000001</v>
      </c>
      <c r="I109" s="11">
        <v>1.1200000000000001</v>
      </c>
      <c r="J109" s="11">
        <v>1.06</v>
      </c>
      <c r="K109" s="11">
        <v>1.06</v>
      </c>
      <c r="L109" s="11">
        <v>1.1200000000000001</v>
      </c>
      <c r="M109" s="148">
        <f>'Veva-Producentenprijs'!D126</f>
        <v>1.2190000000000001</v>
      </c>
      <c r="N109" s="149">
        <f>'Veva-Producentenprijs'!F126</f>
        <v>1.4570000000000001</v>
      </c>
    </row>
    <row r="110" spans="1:14" x14ac:dyDescent="0.25">
      <c r="A110" s="138" t="s">
        <v>127</v>
      </c>
      <c r="B110" s="12">
        <v>5</v>
      </c>
      <c r="C110" s="116"/>
      <c r="D110" s="11">
        <v>1.5349999999999999</v>
      </c>
      <c r="E110" s="11">
        <v>1.1599999999999999</v>
      </c>
      <c r="F110" s="11">
        <v>1.1599999999999999</v>
      </c>
      <c r="G110" s="11">
        <v>1.1000000000000001</v>
      </c>
      <c r="H110" s="11">
        <v>1.1499999999999999</v>
      </c>
      <c r="I110" s="11">
        <v>1.1599999999999999</v>
      </c>
      <c r="J110" s="11">
        <v>1.1000000000000001</v>
      </c>
      <c r="K110" s="11">
        <v>1.1000000000000001</v>
      </c>
      <c r="L110" s="11">
        <v>1.1599999999999999</v>
      </c>
      <c r="M110" s="148">
        <f>'Veva-Producentenprijs'!D127</f>
        <v>1.2529999999999999</v>
      </c>
      <c r="N110" s="149">
        <f>'Veva-Producentenprijs'!F127</f>
        <v>1.502</v>
      </c>
    </row>
    <row r="111" spans="1:14" x14ac:dyDescent="0.25">
      <c r="A111" s="138" t="s">
        <v>128</v>
      </c>
      <c r="B111" s="14">
        <v>6</v>
      </c>
      <c r="C111" s="116"/>
      <c r="D111" s="11">
        <v>1.538</v>
      </c>
      <c r="E111" s="11">
        <v>1.1599999999999999</v>
      </c>
      <c r="F111" s="11">
        <v>1.1599999999999999</v>
      </c>
      <c r="G111" s="11">
        <v>1.1000000000000001</v>
      </c>
      <c r="H111" s="11">
        <v>1.1499999999999999</v>
      </c>
      <c r="I111" s="11">
        <v>1.1599999999999999</v>
      </c>
      <c r="J111" s="11">
        <v>1.1000000000000001</v>
      </c>
      <c r="K111" s="11">
        <v>1.1000000000000001</v>
      </c>
      <c r="L111" s="11">
        <v>1.1599999999999999</v>
      </c>
      <c r="M111" s="148">
        <f>'Veva-Producentenprijs'!D128</f>
        <v>1.258</v>
      </c>
      <c r="N111" s="149">
        <f>'Veva-Producentenprijs'!F128</f>
        <v>1.5069999999999999</v>
      </c>
    </row>
    <row r="112" spans="1:14" x14ac:dyDescent="0.25">
      <c r="A112" s="138" t="s">
        <v>129</v>
      </c>
      <c r="B112" s="12">
        <v>7</v>
      </c>
      <c r="C112" s="116"/>
      <c r="D112" s="11">
        <v>1.544</v>
      </c>
      <c r="E112" s="11">
        <v>1.1599999999999999</v>
      </c>
      <c r="F112" s="11">
        <v>1.1599999999999999</v>
      </c>
      <c r="G112" s="11">
        <v>1.1000000000000001</v>
      </c>
      <c r="H112" s="11">
        <v>1.1499999999999999</v>
      </c>
      <c r="I112" s="11">
        <v>1.1599999999999999</v>
      </c>
      <c r="J112" s="11">
        <v>1.1000000000000001</v>
      </c>
      <c r="K112" s="11">
        <v>1.1000000000000001</v>
      </c>
      <c r="L112" s="11">
        <v>1.1599999999999999</v>
      </c>
      <c r="M112" s="148">
        <f>'Veva-Producentenprijs'!D129</f>
        <v>1.2569999999999999</v>
      </c>
      <c r="N112" s="149">
        <f>'Veva-Producentenprijs'!F129</f>
        <v>1.5069999999999999</v>
      </c>
    </row>
    <row r="113" spans="1:14" x14ac:dyDescent="0.25">
      <c r="A113" s="138" t="s">
        <v>130</v>
      </c>
      <c r="B113" s="14">
        <v>8</v>
      </c>
      <c r="C113" s="116"/>
      <c r="D113" s="11">
        <v>1.5409999999999999</v>
      </c>
      <c r="E113" s="11">
        <v>1.18</v>
      </c>
      <c r="F113" s="11">
        <v>1.18</v>
      </c>
      <c r="G113" s="11">
        <v>1.1000000000000001</v>
      </c>
      <c r="H113" s="11">
        <v>1.1499999999999999</v>
      </c>
      <c r="I113" s="11">
        <v>1.18</v>
      </c>
      <c r="J113" s="11">
        <v>1.1000000000000001</v>
      </c>
      <c r="K113" s="11">
        <v>1.1000000000000001</v>
      </c>
      <c r="L113" s="11">
        <v>1.18</v>
      </c>
      <c r="M113" s="148">
        <f>'Veva-Producentenprijs'!D130</f>
        <v>1.2669999999999999</v>
      </c>
      <c r="N113" s="149">
        <f>'Veva-Producentenprijs'!F130</f>
        <v>1.5129999999999999</v>
      </c>
    </row>
    <row r="114" spans="1:14" x14ac:dyDescent="0.25">
      <c r="A114" s="138" t="s">
        <v>131</v>
      </c>
      <c r="B114" s="12">
        <v>9</v>
      </c>
      <c r="C114" s="116"/>
      <c r="D114" s="11">
        <v>1.5660000000000001</v>
      </c>
      <c r="E114" s="11">
        <v>1.18</v>
      </c>
      <c r="F114" s="11">
        <v>1.18</v>
      </c>
      <c r="G114" s="11">
        <v>1.1200000000000001</v>
      </c>
      <c r="H114" s="11">
        <v>1.17</v>
      </c>
      <c r="I114" s="11">
        <v>1.18</v>
      </c>
      <c r="J114" s="11">
        <v>1.1200000000000001</v>
      </c>
      <c r="K114" s="11">
        <v>1.1200000000000001</v>
      </c>
      <c r="L114" s="11">
        <v>1.18</v>
      </c>
      <c r="M114" s="148">
        <f>'Veva-Producentenprijs'!D131</f>
        <v>1.28</v>
      </c>
      <c r="N114" s="149">
        <f>'Veva-Producentenprijs'!F131</f>
        <v>1.534</v>
      </c>
    </row>
    <row r="115" spans="1:14" x14ac:dyDescent="0.25">
      <c r="A115" s="138" t="s">
        <v>132</v>
      </c>
      <c r="B115" s="14">
        <v>10</v>
      </c>
      <c r="C115" s="116"/>
      <c r="D115" s="11">
        <v>1.5589999999999999</v>
      </c>
      <c r="E115" s="11">
        <v>1.18</v>
      </c>
      <c r="F115" s="11">
        <v>1.18</v>
      </c>
      <c r="G115" s="11">
        <v>1.1200000000000001</v>
      </c>
      <c r="H115" s="11">
        <v>1.17</v>
      </c>
      <c r="I115" s="11">
        <v>1.18</v>
      </c>
      <c r="J115" s="11">
        <v>1.1200000000000001</v>
      </c>
      <c r="K115" s="11">
        <v>1.1200000000000001</v>
      </c>
      <c r="L115" s="11">
        <v>1.18</v>
      </c>
      <c r="M115" s="148">
        <f>'Veva-Producentenprijs'!D132</f>
        <v>1.2809999999999999</v>
      </c>
      <c r="N115" s="149">
        <f>'Veva-Producentenprijs'!F132</f>
        <v>1.536</v>
      </c>
    </row>
    <row r="116" spans="1:14" x14ac:dyDescent="0.25">
      <c r="A116" s="138" t="s">
        <v>133</v>
      </c>
      <c r="B116" s="12">
        <v>11</v>
      </c>
      <c r="C116" s="116"/>
      <c r="D116" s="11">
        <v>1.5509999999999999</v>
      </c>
      <c r="E116" s="11">
        <v>1.17</v>
      </c>
      <c r="F116" s="11">
        <v>1.17</v>
      </c>
      <c r="G116" s="11">
        <v>1.1100000000000001</v>
      </c>
      <c r="H116" s="11">
        <v>1.1599999999999999</v>
      </c>
      <c r="I116" s="11">
        <v>1.17</v>
      </c>
      <c r="J116" s="11">
        <v>1.1100000000000001</v>
      </c>
      <c r="K116" s="11">
        <v>1.1100000000000001</v>
      </c>
      <c r="L116" s="11">
        <v>1.17</v>
      </c>
      <c r="M116" s="148">
        <f>'Veva-Producentenprijs'!D133</f>
        <v>1.2709999999999999</v>
      </c>
      <c r="N116" s="149">
        <f>'Veva-Producentenprijs'!F133</f>
        <v>1.5249999999999999</v>
      </c>
    </row>
    <row r="117" spans="1:14" x14ac:dyDescent="0.25">
      <c r="A117" s="138" t="s">
        <v>134</v>
      </c>
      <c r="B117" s="14">
        <v>12</v>
      </c>
      <c r="C117" s="116"/>
      <c r="D117" s="11">
        <v>1.5429999999999999</v>
      </c>
      <c r="E117" s="11">
        <v>1.1599999999999999</v>
      </c>
      <c r="F117" s="11">
        <v>1.1599999999999999</v>
      </c>
      <c r="G117" s="11">
        <v>1.1000000000000001</v>
      </c>
      <c r="H117" s="11">
        <v>1.1499999999999999</v>
      </c>
      <c r="I117" s="11">
        <v>1.1599999999999999</v>
      </c>
      <c r="J117" s="11">
        <v>1.1000000000000001</v>
      </c>
      <c r="K117" s="11">
        <v>1.1000000000000001</v>
      </c>
      <c r="L117" s="11">
        <v>1.1599999999999999</v>
      </c>
      <c r="M117" s="148">
        <f>'Veva-Producentenprijs'!D134</f>
        <v>1.262</v>
      </c>
      <c r="N117" s="149">
        <f>'Veva-Producentenprijs'!F134</f>
        <v>1.516</v>
      </c>
    </row>
    <row r="118" spans="1:14" x14ac:dyDescent="0.25">
      <c r="A118" s="138" t="s">
        <v>135</v>
      </c>
      <c r="B118" s="12">
        <v>13</v>
      </c>
      <c r="C118" s="116"/>
      <c r="D118" s="11">
        <v>1.5720000000000001</v>
      </c>
      <c r="E118" s="11">
        <v>1.18</v>
      </c>
      <c r="F118" s="11">
        <v>1.2</v>
      </c>
      <c r="G118" s="11">
        <v>1.1200000000000001</v>
      </c>
      <c r="H118" s="11">
        <v>1.17</v>
      </c>
      <c r="I118" s="11">
        <v>1.19</v>
      </c>
      <c r="J118" s="11">
        <v>1.1200000000000001</v>
      </c>
      <c r="K118" s="11">
        <v>1.1200000000000001</v>
      </c>
      <c r="L118" s="11">
        <v>1.2</v>
      </c>
      <c r="M118" s="148">
        <f>'Veva-Producentenprijs'!D135</f>
        <v>1.296</v>
      </c>
      <c r="N118" s="149">
        <f>'Veva-Producentenprijs'!F135</f>
        <v>1.5349999999999999</v>
      </c>
    </row>
    <row r="119" spans="1:14" x14ac:dyDescent="0.25">
      <c r="A119" s="138" t="s">
        <v>136</v>
      </c>
      <c r="B119" s="14">
        <v>14</v>
      </c>
      <c r="C119" s="116"/>
      <c r="D119" s="11">
        <v>1.601</v>
      </c>
      <c r="E119" s="11">
        <v>1.21</v>
      </c>
      <c r="F119" s="11">
        <v>1.21</v>
      </c>
      <c r="G119" s="11">
        <v>1.1499999999999999</v>
      </c>
      <c r="H119" s="11">
        <v>1.2</v>
      </c>
      <c r="I119" s="11">
        <v>1.21</v>
      </c>
      <c r="J119" s="11">
        <v>1.1499999999999999</v>
      </c>
      <c r="K119" s="11">
        <v>1.1499999999999999</v>
      </c>
      <c r="L119" s="11">
        <v>1.21</v>
      </c>
      <c r="M119" s="148">
        <f>'Veva-Producentenprijs'!D136</f>
        <v>1.31</v>
      </c>
      <c r="N119" s="149">
        <f>'Veva-Producentenprijs'!F136</f>
        <v>1.571</v>
      </c>
    </row>
    <row r="120" spans="1:14" x14ac:dyDescent="0.25">
      <c r="A120" s="138" t="s">
        <v>137</v>
      </c>
      <c r="B120" s="12">
        <v>15</v>
      </c>
      <c r="C120" s="116"/>
      <c r="D120" s="11">
        <v>1.601</v>
      </c>
      <c r="E120" s="11">
        <v>1.21</v>
      </c>
      <c r="F120" s="11">
        <v>1.21</v>
      </c>
      <c r="G120" s="11">
        <v>1.1499999999999999</v>
      </c>
      <c r="H120" s="11">
        <v>1.2</v>
      </c>
      <c r="I120" s="11">
        <v>1.21</v>
      </c>
      <c r="J120" s="11">
        <v>1.1499999999999999</v>
      </c>
      <c r="K120" s="11">
        <v>1.1499999999999999</v>
      </c>
      <c r="L120" s="11">
        <v>1.21</v>
      </c>
      <c r="M120" s="148">
        <f>'Veva-Producentenprijs'!D137</f>
        <v>1.3089999999999999</v>
      </c>
      <c r="N120" s="149">
        <f>'Veva-Producentenprijs'!F137</f>
        <v>1.5660000000000001</v>
      </c>
    </row>
    <row r="121" spans="1:14" x14ac:dyDescent="0.25">
      <c r="A121" s="138" t="s">
        <v>138</v>
      </c>
      <c r="B121" s="14">
        <v>16</v>
      </c>
      <c r="C121" s="116"/>
      <c r="D121" s="11">
        <v>1.6</v>
      </c>
      <c r="E121" s="11">
        <v>1.21</v>
      </c>
      <c r="F121" s="11">
        <v>1.21</v>
      </c>
      <c r="G121" s="11">
        <v>1.1499999999999999</v>
      </c>
      <c r="H121" s="11">
        <v>1.2</v>
      </c>
      <c r="I121" s="11">
        <v>1.21</v>
      </c>
      <c r="J121" s="11">
        <v>1.1499999999999999</v>
      </c>
      <c r="K121" s="11">
        <v>1.1499999999999999</v>
      </c>
      <c r="L121" s="11">
        <v>1.21</v>
      </c>
      <c r="M121" s="148">
        <f>'Veva-Producentenprijs'!D138</f>
        <v>1.3109999999999999</v>
      </c>
      <c r="N121" s="149">
        <f>'Veva-Producentenprijs'!F138</f>
        <v>1.5720000000000001</v>
      </c>
    </row>
    <row r="122" spans="1:14" x14ac:dyDescent="0.25">
      <c r="A122" s="138" t="s">
        <v>139</v>
      </c>
      <c r="B122" s="12">
        <v>17</v>
      </c>
      <c r="C122" s="116"/>
      <c r="D122" s="11">
        <v>1.573</v>
      </c>
      <c r="E122" s="11">
        <v>1.19</v>
      </c>
      <c r="F122" s="11">
        <v>1.2</v>
      </c>
      <c r="G122" s="11">
        <v>1.1299999999999999</v>
      </c>
      <c r="H122" s="11">
        <v>1.18</v>
      </c>
      <c r="I122" s="11">
        <v>1.2</v>
      </c>
      <c r="J122" s="11">
        <v>1.1299999999999999</v>
      </c>
      <c r="K122" s="11">
        <v>1.1299999999999999</v>
      </c>
      <c r="L122" s="11">
        <v>1.19</v>
      </c>
      <c r="M122" s="148">
        <f>'Veva-Producentenprijs'!D139</f>
        <v>1.304</v>
      </c>
      <c r="N122" s="149">
        <f>'Veva-Producentenprijs'!F139</f>
        <v>1.5549999999999999</v>
      </c>
    </row>
    <row r="123" spans="1:14" x14ac:dyDescent="0.25">
      <c r="A123" s="138" t="s">
        <v>140</v>
      </c>
      <c r="B123" s="14">
        <v>18</v>
      </c>
      <c r="C123" s="116"/>
      <c r="D123" s="11">
        <v>1.5720000000000001</v>
      </c>
      <c r="E123" s="11">
        <v>1.19</v>
      </c>
      <c r="F123" s="11">
        <v>1.19</v>
      </c>
      <c r="G123" s="11">
        <v>1.1299999999999999</v>
      </c>
      <c r="H123" s="11">
        <v>1.18</v>
      </c>
      <c r="I123" s="11">
        <v>1.19</v>
      </c>
      <c r="J123" s="11">
        <v>1.1299999999999999</v>
      </c>
      <c r="K123" s="11">
        <v>1.1299999999999999</v>
      </c>
      <c r="L123" s="11">
        <v>1.19</v>
      </c>
      <c r="M123" s="148">
        <f>'Veva-Producentenprijs'!D140</f>
        <v>1.2929999999999999</v>
      </c>
      <c r="N123" s="149">
        <f>'Veva-Producentenprijs'!F140</f>
        <v>1.548</v>
      </c>
    </row>
    <row r="124" spans="1:14" x14ac:dyDescent="0.25">
      <c r="A124" s="138" t="s">
        <v>141</v>
      </c>
      <c r="B124" s="12">
        <v>19</v>
      </c>
      <c r="C124" s="116"/>
      <c r="D124" s="11">
        <v>1.538</v>
      </c>
      <c r="E124" s="11">
        <v>1.17</v>
      </c>
      <c r="F124" s="11">
        <v>1.17</v>
      </c>
      <c r="G124" s="11">
        <v>1.1100000000000001</v>
      </c>
      <c r="H124" s="11">
        <v>1.1599999999999999</v>
      </c>
      <c r="I124" s="11">
        <v>1.17</v>
      </c>
      <c r="J124" s="11">
        <v>1.1100000000000001</v>
      </c>
      <c r="K124" s="11">
        <v>1.1100000000000001</v>
      </c>
      <c r="L124" s="11">
        <v>1.17</v>
      </c>
      <c r="M124" s="148">
        <f>'Veva-Producentenprijs'!D141</f>
        <v>1.272</v>
      </c>
      <c r="N124" s="149">
        <f>'Veva-Producentenprijs'!F141</f>
        <v>1.5229999999999999</v>
      </c>
    </row>
    <row r="125" spans="1:14" x14ac:dyDescent="0.25">
      <c r="A125" s="138" t="s">
        <v>142</v>
      </c>
      <c r="B125" s="14">
        <v>20</v>
      </c>
      <c r="C125" s="116"/>
      <c r="D125" s="11">
        <v>1.54</v>
      </c>
      <c r="E125" s="11">
        <v>1.17</v>
      </c>
      <c r="F125" s="11">
        <v>1.17</v>
      </c>
      <c r="G125" s="11">
        <v>1.1100000000000001</v>
      </c>
      <c r="H125" s="11">
        <v>1.1599999999999999</v>
      </c>
      <c r="I125" s="11">
        <v>1.17</v>
      </c>
      <c r="J125" s="11">
        <v>1.1100000000000001</v>
      </c>
      <c r="K125" s="11">
        <v>1.1100000000000001</v>
      </c>
      <c r="L125" s="11">
        <v>1.17</v>
      </c>
      <c r="M125" s="148">
        <f>'Veva-Producentenprijs'!D142</f>
        <v>1.2729999999999999</v>
      </c>
      <c r="N125" s="149">
        <f>'Veva-Producentenprijs'!F142</f>
        <v>1.5169999999999999</v>
      </c>
    </row>
    <row r="126" spans="1:14" x14ac:dyDescent="0.25">
      <c r="A126" s="138" t="s">
        <v>143</v>
      </c>
      <c r="B126" s="12">
        <v>21</v>
      </c>
      <c r="C126" s="116"/>
      <c r="D126" s="11">
        <v>1.5740000000000001</v>
      </c>
      <c r="E126" s="11">
        <v>1.19</v>
      </c>
      <c r="F126" s="11">
        <v>1.2</v>
      </c>
      <c r="G126" s="11">
        <v>1.1299999999999999</v>
      </c>
      <c r="H126" s="11">
        <v>1.18</v>
      </c>
      <c r="I126" s="11">
        <v>1.2</v>
      </c>
      <c r="J126" s="11">
        <v>1.1299999999999999</v>
      </c>
      <c r="K126" s="11">
        <v>1.1299999999999999</v>
      </c>
      <c r="L126" s="11">
        <v>1.19</v>
      </c>
      <c r="M126" s="148">
        <f>'Veva-Producentenprijs'!D143</f>
        <v>1.3</v>
      </c>
      <c r="N126" s="149">
        <f>'Veva-Producentenprijs'!F143</f>
        <v>1.5509999999999999</v>
      </c>
    </row>
    <row r="127" spans="1:14" x14ac:dyDescent="0.25">
      <c r="A127" s="138" t="s">
        <v>144</v>
      </c>
      <c r="B127" s="14">
        <v>22</v>
      </c>
      <c r="C127" s="116"/>
      <c r="D127" s="11">
        <v>1.597</v>
      </c>
      <c r="E127" s="11">
        <v>1.21</v>
      </c>
      <c r="F127" s="11">
        <v>1.22</v>
      </c>
      <c r="G127" s="11">
        <v>1.1499999999999999</v>
      </c>
      <c r="H127" s="11">
        <v>1.2</v>
      </c>
      <c r="I127" s="11">
        <v>1.22</v>
      </c>
      <c r="J127" s="11">
        <v>1.1499999999999999</v>
      </c>
      <c r="K127" s="11">
        <v>1.1499999999999999</v>
      </c>
      <c r="L127" s="11">
        <v>1.22</v>
      </c>
      <c r="M127" s="148">
        <f>'Veva-Producentenprijs'!D144</f>
        <v>1.3220000000000001</v>
      </c>
      <c r="N127" s="149">
        <f>'Veva-Producentenprijs'!F144</f>
        <v>1.571</v>
      </c>
    </row>
    <row r="128" spans="1:14" x14ac:dyDescent="0.25">
      <c r="A128" s="138" t="s">
        <v>145</v>
      </c>
      <c r="B128" s="12">
        <v>23</v>
      </c>
      <c r="C128" s="116"/>
      <c r="D128" s="11">
        <v>1.5940000000000001</v>
      </c>
      <c r="E128" s="11">
        <v>1.21</v>
      </c>
      <c r="F128" s="11">
        <v>1.22</v>
      </c>
      <c r="G128" s="11">
        <v>1.1499999999999999</v>
      </c>
      <c r="H128" s="11">
        <v>1.2</v>
      </c>
      <c r="I128" s="11">
        <v>1.22</v>
      </c>
      <c r="J128" s="11">
        <v>1.1499999999999999</v>
      </c>
      <c r="K128" s="11">
        <v>1.1499999999999999</v>
      </c>
      <c r="L128" s="11">
        <v>1.21</v>
      </c>
      <c r="M128" s="148">
        <f>'Veva-Producentenprijs'!D145</f>
        <v>1.325</v>
      </c>
      <c r="N128" s="149">
        <f>'Veva-Producentenprijs'!F145</f>
        <v>1.5720000000000001</v>
      </c>
    </row>
    <row r="129" spans="1:14" x14ac:dyDescent="0.25">
      <c r="A129" s="138" t="s">
        <v>146</v>
      </c>
      <c r="B129" s="14">
        <v>24</v>
      </c>
      <c r="C129" s="116"/>
      <c r="D129" s="11">
        <v>1.6040000000000001</v>
      </c>
      <c r="E129" s="11">
        <v>1.22</v>
      </c>
      <c r="F129" s="11">
        <v>1.23</v>
      </c>
      <c r="G129" s="11">
        <v>1.1599999999999999</v>
      </c>
      <c r="H129" s="11">
        <v>1.21</v>
      </c>
      <c r="I129" s="11">
        <v>1.23</v>
      </c>
      <c r="J129" s="11">
        <v>1.1599999999999999</v>
      </c>
      <c r="K129" s="11">
        <v>1.1599999999999999</v>
      </c>
      <c r="L129" s="11">
        <v>1.22</v>
      </c>
      <c r="M129" s="148">
        <f>'Veva-Producentenprijs'!D146</f>
        <v>1.3320000000000001</v>
      </c>
      <c r="N129" s="149">
        <f>'Veva-Producentenprijs'!F146</f>
        <v>1.585</v>
      </c>
    </row>
    <row r="130" spans="1:14" x14ac:dyDescent="0.25">
      <c r="A130" s="138" t="s">
        <v>147</v>
      </c>
      <c r="B130" s="12">
        <v>25</v>
      </c>
      <c r="C130" s="116"/>
      <c r="D130" s="11">
        <v>1.56</v>
      </c>
      <c r="E130" s="11">
        <v>1.18</v>
      </c>
      <c r="F130" s="11">
        <v>1.19</v>
      </c>
      <c r="G130" s="11">
        <v>1.1200000000000001</v>
      </c>
      <c r="H130" s="11">
        <v>1.17</v>
      </c>
      <c r="I130" s="11">
        <v>1.19</v>
      </c>
      <c r="J130" s="11">
        <v>1.1200000000000001</v>
      </c>
      <c r="K130" s="11">
        <v>1.1200000000000001</v>
      </c>
      <c r="L130" s="11">
        <v>1.18</v>
      </c>
      <c r="M130" s="148">
        <f>'Veva-Producentenprijs'!D147</f>
        <v>1.294</v>
      </c>
      <c r="N130" s="149">
        <f>'Veva-Producentenprijs'!F147</f>
        <v>1.536</v>
      </c>
    </row>
    <row r="131" spans="1:14" x14ac:dyDescent="0.25">
      <c r="A131" s="138" t="s">
        <v>148</v>
      </c>
      <c r="B131" s="14">
        <v>26</v>
      </c>
      <c r="C131" s="116"/>
      <c r="D131" s="11">
        <v>1.5569999999999999</v>
      </c>
      <c r="E131" s="11">
        <v>1.18</v>
      </c>
      <c r="F131" s="11">
        <v>1.19</v>
      </c>
      <c r="G131" s="11">
        <v>1.1200000000000001</v>
      </c>
      <c r="H131" s="11">
        <v>1.17</v>
      </c>
      <c r="I131" s="11">
        <v>1.19</v>
      </c>
      <c r="J131" s="11">
        <v>1.1200000000000001</v>
      </c>
      <c r="K131" s="11">
        <v>1.1200000000000001</v>
      </c>
      <c r="L131" s="11">
        <v>1.18</v>
      </c>
      <c r="M131" s="148">
        <f>'Veva-Producentenprijs'!D148</f>
        <v>1.2929999999999999</v>
      </c>
      <c r="N131" s="149">
        <f>'Veva-Producentenprijs'!F148</f>
        <v>1.536</v>
      </c>
    </row>
    <row r="132" spans="1:14" x14ac:dyDescent="0.25">
      <c r="A132" s="138" t="s">
        <v>149</v>
      </c>
      <c r="B132" s="12">
        <v>27</v>
      </c>
      <c r="C132" s="116"/>
      <c r="D132" s="11">
        <v>1.5740000000000001</v>
      </c>
      <c r="E132" s="11">
        <v>1.19</v>
      </c>
      <c r="F132" s="11">
        <v>1.2</v>
      </c>
      <c r="G132" s="11">
        <v>1.1299999999999999</v>
      </c>
      <c r="H132" s="11">
        <v>1.18</v>
      </c>
      <c r="I132" s="11">
        <v>1.2</v>
      </c>
      <c r="J132" s="11">
        <v>1.1299999999999999</v>
      </c>
      <c r="K132" s="11">
        <v>1.1299999999999999</v>
      </c>
      <c r="L132" s="11">
        <v>1.19</v>
      </c>
      <c r="M132" s="148">
        <f>'Veva-Producentenprijs'!D149</f>
        <v>1.3009999999999999</v>
      </c>
      <c r="N132" s="149">
        <f>'Veva-Producentenprijs'!F149</f>
        <v>1.544</v>
      </c>
    </row>
    <row r="133" spans="1:14" x14ac:dyDescent="0.25">
      <c r="A133" s="138" t="s">
        <v>150</v>
      </c>
      <c r="B133" s="14">
        <v>28</v>
      </c>
      <c r="C133" s="116"/>
      <c r="D133" s="11">
        <v>1.55</v>
      </c>
      <c r="E133" s="11">
        <v>1.17</v>
      </c>
      <c r="F133" s="11">
        <v>1.17</v>
      </c>
      <c r="G133" s="11">
        <v>1.1100000000000001</v>
      </c>
      <c r="H133" s="11">
        <v>1.1599999999999999</v>
      </c>
      <c r="I133" s="11" t="e">
        <v>#N/A</v>
      </c>
      <c r="J133" s="11">
        <v>1.1100000000000001</v>
      </c>
      <c r="K133" s="11">
        <v>1.1100000000000001</v>
      </c>
      <c r="L133" s="11">
        <v>1.17</v>
      </c>
      <c r="M133" s="148">
        <f>'Veva-Producentenprijs'!D150</f>
        <v>1.282</v>
      </c>
      <c r="N133" s="149">
        <f>'Veva-Producentenprijs'!F150</f>
        <v>1.5209999999999999</v>
      </c>
    </row>
    <row r="134" spans="1:14" x14ac:dyDescent="0.25">
      <c r="A134" s="138" t="s">
        <v>151</v>
      </c>
      <c r="B134" s="12">
        <v>29</v>
      </c>
      <c r="C134" s="116"/>
      <c r="D134" s="11">
        <v>1.5509999999999999</v>
      </c>
      <c r="E134" s="11">
        <v>1.17</v>
      </c>
      <c r="F134" s="11">
        <v>1.17</v>
      </c>
      <c r="G134" s="11">
        <v>1.1100000000000001</v>
      </c>
      <c r="H134" s="11">
        <v>1.1599999999999999</v>
      </c>
      <c r="I134" s="11">
        <v>1.17</v>
      </c>
      <c r="J134" s="11">
        <v>1.1100000000000001</v>
      </c>
      <c r="K134" s="11">
        <v>1.1100000000000001</v>
      </c>
      <c r="L134" s="11">
        <v>1.17</v>
      </c>
      <c r="M134" s="148">
        <f>'Veva-Producentenprijs'!D151</f>
        <v>1.2809999999999999</v>
      </c>
      <c r="N134" s="149">
        <f>'Veva-Producentenprijs'!F151</f>
        <v>1.524</v>
      </c>
    </row>
    <row r="135" spans="1:14" x14ac:dyDescent="0.25">
      <c r="A135" s="138" t="s">
        <v>152</v>
      </c>
      <c r="B135" s="14">
        <v>30</v>
      </c>
      <c r="C135" s="116"/>
      <c r="D135" s="11">
        <v>1.5609999999999999</v>
      </c>
      <c r="E135" s="11">
        <v>1.17</v>
      </c>
      <c r="F135" s="11">
        <v>1.17</v>
      </c>
      <c r="G135" s="11">
        <v>1.1100000000000001</v>
      </c>
      <c r="H135" s="11">
        <v>1.1599999999999999</v>
      </c>
      <c r="I135" s="11">
        <v>1.17</v>
      </c>
      <c r="J135" s="11">
        <v>1.1100000000000001</v>
      </c>
      <c r="K135" s="11">
        <v>1.1100000000000001</v>
      </c>
      <c r="L135" s="11">
        <v>1.17</v>
      </c>
      <c r="M135" s="148">
        <f>'Veva-Producentenprijs'!D152</f>
        <v>1.276</v>
      </c>
      <c r="N135" s="149">
        <f>'Veva-Producentenprijs'!F152</f>
        <v>1.524</v>
      </c>
    </row>
    <row r="136" spans="1:14" x14ac:dyDescent="0.25">
      <c r="A136" s="138" t="s">
        <v>153</v>
      </c>
      <c r="B136" s="12">
        <v>31</v>
      </c>
      <c r="C136" s="116"/>
      <c r="D136" s="11">
        <v>1.6639999999999999</v>
      </c>
      <c r="E136" s="11">
        <v>1.25</v>
      </c>
      <c r="F136" s="11">
        <v>1.25</v>
      </c>
      <c r="G136" s="11">
        <v>1.19</v>
      </c>
      <c r="H136" s="11">
        <v>1.24</v>
      </c>
      <c r="I136" s="11">
        <v>1.25</v>
      </c>
      <c r="J136" s="11">
        <v>1.19</v>
      </c>
      <c r="K136" s="11">
        <v>1.19</v>
      </c>
      <c r="L136" s="11">
        <v>1.25</v>
      </c>
      <c r="M136" s="148">
        <f>'Veva-Producentenprijs'!D153</f>
        <v>1.3560000000000001</v>
      </c>
      <c r="N136" s="149">
        <f>'Veva-Producentenprijs'!F153</f>
        <v>1.625</v>
      </c>
    </row>
    <row r="137" spans="1:14" x14ac:dyDescent="0.25">
      <c r="A137" s="138" t="s">
        <v>154</v>
      </c>
      <c r="B137" s="14">
        <v>32</v>
      </c>
      <c r="C137" s="116"/>
      <c r="D137" s="11">
        <v>1.661</v>
      </c>
      <c r="E137" s="11">
        <v>1.25</v>
      </c>
      <c r="F137" s="11">
        <v>1.26</v>
      </c>
      <c r="G137" s="11">
        <v>1.19</v>
      </c>
      <c r="H137" s="11">
        <v>1.24</v>
      </c>
      <c r="I137" s="11">
        <v>1.25</v>
      </c>
      <c r="J137" s="11">
        <v>1.19</v>
      </c>
      <c r="K137" s="11">
        <v>1.19</v>
      </c>
      <c r="L137" s="11">
        <v>1.25</v>
      </c>
      <c r="M137" s="148">
        <f>'Veva-Producentenprijs'!D154</f>
        <v>1.3620000000000001</v>
      </c>
      <c r="N137" s="149">
        <f>'Veva-Producentenprijs'!F154</f>
        <v>1.627</v>
      </c>
    </row>
    <row r="138" spans="1:14" x14ac:dyDescent="0.25">
      <c r="A138" s="138" t="s">
        <v>155</v>
      </c>
      <c r="B138" s="12">
        <v>33</v>
      </c>
      <c r="C138" s="116"/>
      <c r="D138" s="11">
        <v>1.738</v>
      </c>
      <c r="E138" s="11">
        <v>1.31</v>
      </c>
      <c r="F138" s="11">
        <v>1.32</v>
      </c>
      <c r="G138" s="11">
        <v>1.25</v>
      </c>
      <c r="H138" s="11">
        <v>1.3</v>
      </c>
      <c r="I138" s="11">
        <v>1.31</v>
      </c>
      <c r="J138" s="11">
        <v>1.25</v>
      </c>
      <c r="K138" s="11">
        <v>1.25</v>
      </c>
      <c r="L138" s="11">
        <v>1.31</v>
      </c>
      <c r="M138" s="148">
        <f>'Veva-Producentenprijs'!D155</f>
        <v>1.423</v>
      </c>
      <c r="N138" s="149">
        <f>'Veva-Producentenprijs'!F155</f>
        <v>1.696</v>
      </c>
    </row>
    <row r="139" spans="1:14" x14ac:dyDescent="0.25">
      <c r="A139" s="138" t="s">
        <v>156</v>
      </c>
      <c r="B139" s="14">
        <v>34</v>
      </c>
      <c r="C139" s="116"/>
      <c r="D139" s="11">
        <v>1.7869999999999999</v>
      </c>
      <c r="E139" s="11">
        <v>1.35</v>
      </c>
      <c r="F139" s="11">
        <v>1.36</v>
      </c>
      <c r="G139" s="11">
        <v>1.29</v>
      </c>
      <c r="H139" s="11">
        <v>1.33</v>
      </c>
      <c r="I139" s="11">
        <v>1.35</v>
      </c>
      <c r="J139" s="11">
        <v>1.29</v>
      </c>
      <c r="K139" s="11">
        <v>1.29</v>
      </c>
      <c r="L139" s="11">
        <v>1.35</v>
      </c>
      <c r="M139" s="148">
        <f>'Veva-Producentenprijs'!D156</f>
        <v>1.4610000000000001</v>
      </c>
      <c r="N139" s="149">
        <f>'Veva-Producentenprijs'!F156</f>
        <v>1.7410000000000001</v>
      </c>
    </row>
    <row r="140" spans="1:14" x14ac:dyDescent="0.25">
      <c r="A140" s="138" t="s">
        <v>157</v>
      </c>
      <c r="B140" s="12">
        <v>35</v>
      </c>
      <c r="C140" s="116"/>
      <c r="D140" s="11">
        <v>1.8480000000000001</v>
      </c>
      <c r="E140" s="11">
        <v>1.4</v>
      </c>
      <c r="F140" s="11">
        <v>1.41</v>
      </c>
      <c r="G140" s="11">
        <v>1.34</v>
      </c>
      <c r="H140" s="11">
        <v>1.39</v>
      </c>
      <c r="I140" s="11">
        <v>1.4</v>
      </c>
      <c r="J140" s="11">
        <v>1.34</v>
      </c>
      <c r="K140" s="11">
        <v>1.34</v>
      </c>
      <c r="L140" s="11">
        <v>1.4</v>
      </c>
      <c r="M140" s="148">
        <f>'Veva-Producentenprijs'!D157</f>
        <v>1.5109999999999999</v>
      </c>
      <c r="N140" s="149">
        <f>'Veva-Producentenprijs'!F157</f>
        <v>1.8160000000000001</v>
      </c>
    </row>
    <row r="141" spans="1:14" x14ac:dyDescent="0.25">
      <c r="A141" s="138" t="s">
        <v>158</v>
      </c>
      <c r="B141" s="14">
        <v>36</v>
      </c>
      <c r="C141" s="116"/>
      <c r="D141" s="11">
        <v>1.847</v>
      </c>
      <c r="E141" s="11">
        <v>1.4</v>
      </c>
      <c r="F141" s="11">
        <v>1.41</v>
      </c>
      <c r="G141" s="11">
        <v>1.34</v>
      </c>
      <c r="H141" s="11">
        <v>1.39</v>
      </c>
      <c r="I141" s="11">
        <v>1.4</v>
      </c>
      <c r="J141" s="11">
        <v>1.34</v>
      </c>
      <c r="K141" s="11">
        <v>1.34</v>
      </c>
      <c r="L141" s="11">
        <v>1.4</v>
      </c>
      <c r="M141" s="148">
        <f>'Veva-Producentenprijs'!D158</f>
        <v>1.512</v>
      </c>
      <c r="N141" s="149">
        <f>'Veva-Producentenprijs'!F158</f>
        <v>1.81</v>
      </c>
    </row>
    <row r="142" spans="1:14" x14ac:dyDescent="0.25">
      <c r="A142" s="138" t="s">
        <v>159</v>
      </c>
      <c r="B142" s="12">
        <v>37</v>
      </c>
      <c r="C142" s="116"/>
      <c r="D142" s="11">
        <v>1.8480000000000001</v>
      </c>
      <c r="E142" s="11">
        <v>1.4</v>
      </c>
      <c r="F142" s="11">
        <v>1.41</v>
      </c>
      <c r="G142" s="11">
        <v>1.34</v>
      </c>
      <c r="H142" s="11">
        <v>1.39</v>
      </c>
      <c r="I142" s="11">
        <v>1.4</v>
      </c>
      <c r="J142" s="11">
        <v>1.34</v>
      </c>
      <c r="K142" s="11">
        <v>1.34</v>
      </c>
      <c r="L142" s="11">
        <v>1.403</v>
      </c>
      <c r="M142" s="148">
        <f>'Veva-Producentenprijs'!D159</f>
        <v>1.51</v>
      </c>
      <c r="N142" s="149">
        <f>'Veva-Producentenprijs'!F159</f>
        <v>1.8120000000000001</v>
      </c>
    </row>
    <row r="143" spans="1:14" x14ac:dyDescent="0.25">
      <c r="A143" s="138" t="s">
        <v>160</v>
      </c>
      <c r="B143" s="14">
        <v>38</v>
      </c>
      <c r="C143" s="116"/>
      <c r="D143" s="11">
        <v>1.845</v>
      </c>
      <c r="E143" s="11">
        <v>1.4</v>
      </c>
      <c r="F143" s="11">
        <v>1.41</v>
      </c>
      <c r="G143" s="11">
        <v>1.34</v>
      </c>
      <c r="H143" s="11">
        <v>1.39</v>
      </c>
      <c r="I143" s="11">
        <v>1.4</v>
      </c>
      <c r="J143" s="11">
        <v>1.34</v>
      </c>
      <c r="K143" s="11">
        <v>1.34</v>
      </c>
      <c r="L143" s="11">
        <v>1.4</v>
      </c>
      <c r="M143" s="148">
        <f>'Veva-Producentenprijs'!D160</f>
        <v>1.51</v>
      </c>
      <c r="N143" s="149">
        <f>'Veva-Producentenprijs'!F160</f>
        <v>1.819</v>
      </c>
    </row>
    <row r="144" spans="1:14" x14ac:dyDescent="0.25">
      <c r="A144" s="138" t="s">
        <v>161</v>
      </c>
      <c r="B144" s="12">
        <v>39</v>
      </c>
      <c r="C144" s="116"/>
      <c r="D144" s="11">
        <v>1.8740000000000001</v>
      </c>
      <c r="E144" s="11">
        <v>1.43</v>
      </c>
      <c r="F144" s="11">
        <v>1.43</v>
      </c>
      <c r="G144" s="11">
        <v>1.36</v>
      </c>
      <c r="H144" s="11">
        <v>1.41</v>
      </c>
      <c r="I144" s="11">
        <v>1.42</v>
      </c>
      <c r="J144" s="11">
        <v>1.36</v>
      </c>
      <c r="K144" s="11">
        <v>1.36</v>
      </c>
      <c r="L144" s="11">
        <v>1.42</v>
      </c>
      <c r="M144" s="148">
        <f>'Veva-Producentenprijs'!D161</f>
        <v>1.53</v>
      </c>
      <c r="N144" s="149">
        <f>'Veva-Producentenprijs'!F161</f>
        <v>1.835</v>
      </c>
    </row>
    <row r="145" spans="1:14" x14ac:dyDescent="0.25">
      <c r="A145" s="138" t="s">
        <v>162</v>
      </c>
      <c r="B145" s="14">
        <v>40</v>
      </c>
      <c r="C145" s="116"/>
      <c r="D145" s="11">
        <v>1.8680000000000001</v>
      </c>
      <c r="E145" s="11">
        <v>1.43</v>
      </c>
      <c r="F145" s="11">
        <v>1.43</v>
      </c>
      <c r="G145" s="11">
        <v>1.36</v>
      </c>
      <c r="H145" s="11">
        <v>1.41</v>
      </c>
      <c r="I145" s="11">
        <v>1.42</v>
      </c>
      <c r="J145" s="11">
        <v>1.36</v>
      </c>
      <c r="K145" s="11">
        <v>1.36</v>
      </c>
      <c r="L145" s="11">
        <v>1.42</v>
      </c>
      <c r="M145" s="148">
        <f>'Veva-Producentenprijs'!D162</f>
        <v>1.5289999999999999</v>
      </c>
      <c r="N145" s="149">
        <f>'Veva-Producentenprijs'!F162</f>
        <v>1.8340000000000001</v>
      </c>
    </row>
    <row r="146" spans="1:14" x14ac:dyDescent="0.25">
      <c r="A146" s="138" t="s">
        <v>163</v>
      </c>
      <c r="B146" s="12">
        <v>41</v>
      </c>
      <c r="C146" s="116"/>
      <c r="D146" s="11">
        <v>1.839</v>
      </c>
      <c r="E146" s="11">
        <v>1.43</v>
      </c>
      <c r="F146" s="11">
        <v>1.43</v>
      </c>
      <c r="G146" s="11">
        <v>1.36</v>
      </c>
      <c r="H146" s="11">
        <v>1.41</v>
      </c>
      <c r="I146" s="11">
        <v>1.42</v>
      </c>
      <c r="J146" s="11">
        <v>1.36</v>
      </c>
      <c r="K146" s="11">
        <v>1.36</v>
      </c>
      <c r="L146" s="11">
        <v>1.42</v>
      </c>
      <c r="M146" s="148">
        <f>'Veva-Producentenprijs'!D163</f>
        <v>1.5329999999999999</v>
      </c>
      <c r="N146" s="149">
        <f>'Veva-Producentenprijs'!F163</f>
        <v>1.835</v>
      </c>
    </row>
    <row r="147" spans="1:14" x14ac:dyDescent="0.25">
      <c r="A147" s="138" t="s">
        <v>164</v>
      </c>
      <c r="B147" s="14">
        <v>42</v>
      </c>
      <c r="C147" s="116"/>
      <c r="D147" s="11">
        <v>1.82</v>
      </c>
      <c r="E147" s="11">
        <v>1.41</v>
      </c>
      <c r="F147" s="11">
        <v>1.41</v>
      </c>
      <c r="G147" s="11">
        <v>1.35</v>
      </c>
      <c r="H147" s="11">
        <v>1.4</v>
      </c>
      <c r="I147" s="11">
        <v>1.41</v>
      </c>
      <c r="J147" s="11">
        <v>1.35</v>
      </c>
      <c r="K147" s="11">
        <v>1.35</v>
      </c>
      <c r="L147" s="11">
        <v>1.4</v>
      </c>
      <c r="M147" s="148">
        <f>'Veva-Producentenprijs'!D164</f>
        <v>1.508</v>
      </c>
      <c r="N147" s="149">
        <f>'Veva-Producentenprijs'!F164</f>
        <v>1.8140000000000001</v>
      </c>
    </row>
    <row r="148" spans="1:14" x14ac:dyDescent="0.25">
      <c r="A148" s="138" t="s">
        <v>165</v>
      </c>
      <c r="B148" s="12">
        <v>43</v>
      </c>
      <c r="C148" s="116"/>
      <c r="D148" s="11">
        <v>1.7709999999999999</v>
      </c>
      <c r="E148" s="11">
        <v>1.36</v>
      </c>
      <c r="F148" s="11">
        <v>1.36</v>
      </c>
      <c r="G148" s="11">
        <v>1.3</v>
      </c>
      <c r="H148" s="11">
        <v>1.35</v>
      </c>
      <c r="I148" s="11">
        <v>1.36</v>
      </c>
      <c r="J148" s="11">
        <v>1.3</v>
      </c>
      <c r="K148" s="11">
        <v>1.3</v>
      </c>
      <c r="L148" s="11">
        <v>1.36</v>
      </c>
      <c r="M148" s="148">
        <f>'Veva-Producentenprijs'!D165</f>
        <v>1.4610000000000001</v>
      </c>
      <c r="N148" s="149">
        <f>'Veva-Producentenprijs'!F165</f>
        <v>1.756</v>
      </c>
    </row>
    <row r="149" spans="1:14" x14ac:dyDescent="0.25">
      <c r="A149" s="138" t="s">
        <v>166</v>
      </c>
      <c r="B149" s="14">
        <v>44</v>
      </c>
      <c r="C149" s="116"/>
      <c r="D149" s="11">
        <v>1.7190000000000001</v>
      </c>
      <c r="E149" s="11">
        <v>1.32</v>
      </c>
      <c r="F149" s="11">
        <v>1.32</v>
      </c>
      <c r="G149" s="11">
        <v>1.26</v>
      </c>
      <c r="H149" s="11">
        <v>1.31</v>
      </c>
      <c r="I149" s="11">
        <v>1.32</v>
      </c>
      <c r="J149" s="11">
        <v>1.26</v>
      </c>
      <c r="K149" s="11">
        <v>1.26</v>
      </c>
      <c r="L149" s="11">
        <v>1.32</v>
      </c>
      <c r="M149" s="148">
        <f>'Veva-Producentenprijs'!D166</f>
        <v>1.4179999999999999</v>
      </c>
      <c r="N149" s="149">
        <f>'Veva-Producentenprijs'!F166</f>
        <v>1.714</v>
      </c>
    </row>
    <row r="150" spans="1:14" x14ac:dyDescent="0.25">
      <c r="A150" s="138" t="s">
        <v>167</v>
      </c>
      <c r="B150" s="12">
        <v>45</v>
      </c>
      <c r="C150" s="116"/>
      <c r="D150" s="11">
        <v>1.722</v>
      </c>
      <c r="E150" s="11">
        <v>1.32</v>
      </c>
      <c r="F150" s="11">
        <v>1.32</v>
      </c>
      <c r="G150" s="11">
        <v>1.26</v>
      </c>
      <c r="H150" s="11">
        <v>1.31</v>
      </c>
      <c r="I150" s="11">
        <v>1.32</v>
      </c>
      <c r="J150" s="11">
        <v>1.26</v>
      </c>
      <c r="K150" s="11">
        <v>1.26</v>
      </c>
      <c r="L150" s="11">
        <v>1.32</v>
      </c>
      <c r="M150" s="148">
        <f>'Veva-Producentenprijs'!D167</f>
        <v>1.4219999999999999</v>
      </c>
      <c r="N150" s="149">
        <f>'Veva-Producentenprijs'!F167</f>
        <v>1.694</v>
      </c>
    </row>
    <row r="151" spans="1:14" x14ac:dyDescent="0.25">
      <c r="A151" s="138" t="s">
        <v>168</v>
      </c>
      <c r="B151" s="14">
        <v>46</v>
      </c>
      <c r="C151" s="116"/>
      <c r="D151" s="11">
        <v>1.728</v>
      </c>
      <c r="E151" s="11">
        <v>1.32</v>
      </c>
      <c r="F151" s="11">
        <v>1.32</v>
      </c>
      <c r="G151" s="11">
        <v>1.26</v>
      </c>
      <c r="H151" s="11">
        <v>1.31</v>
      </c>
      <c r="I151" s="11">
        <v>1.32</v>
      </c>
      <c r="J151" s="11">
        <v>1.26</v>
      </c>
      <c r="K151" s="11">
        <v>1.26</v>
      </c>
      <c r="L151" s="11">
        <v>1.32</v>
      </c>
      <c r="M151" s="148">
        <f>'Veva-Producentenprijs'!D168</f>
        <v>1.421</v>
      </c>
      <c r="N151" s="149">
        <f>'Veva-Producentenprijs'!F168</f>
        <v>1.6950000000000001</v>
      </c>
    </row>
    <row r="152" spans="1:14" x14ac:dyDescent="0.25">
      <c r="A152" s="138" t="s">
        <v>169</v>
      </c>
      <c r="B152" s="12">
        <v>47</v>
      </c>
      <c r="C152" s="116"/>
      <c r="D152" s="11">
        <v>1.7070000000000001</v>
      </c>
      <c r="E152" s="11">
        <v>1.31</v>
      </c>
      <c r="F152" s="11">
        <v>1.31</v>
      </c>
      <c r="G152" s="11">
        <v>1.25</v>
      </c>
      <c r="H152" s="11">
        <v>1.3</v>
      </c>
      <c r="I152" s="11">
        <v>1.31</v>
      </c>
      <c r="J152" s="11">
        <v>1.25</v>
      </c>
      <c r="K152" s="11">
        <v>1.25</v>
      </c>
      <c r="L152" s="11">
        <v>1.31</v>
      </c>
      <c r="M152" s="148">
        <f>'Veva-Producentenprijs'!D169</f>
        <v>1.415</v>
      </c>
      <c r="N152" s="149">
        <f>'Veva-Producentenprijs'!F169</f>
        <v>1.69</v>
      </c>
    </row>
    <row r="153" spans="1:14" x14ac:dyDescent="0.25">
      <c r="A153" s="138" t="s">
        <v>170</v>
      </c>
      <c r="B153" s="14">
        <v>48</v>
      </c>
      <c r="C153" s="116"/>
      <c r="D153" s="11">
        <v>1.66</v>
      </c>
      <c r="E153" s="11">
        <v>1.27</v>
      </c>
      <c r="F153" s="11">
        <v>1.27</v>
      </c>
      <c r="G153" s="11">
        <v>1.21</v>
      </c>
      <c r="H153" s="11">
        <v>1.26</v>
      </c>
      <c r="I153" s="11">
        <v>1.27</v>
      </c>
      <c r="J153" s="11">
        <v>1.21</v>
      </c>
      <c r="K153" s="11">
        <v>1.21</v>
      </c>
      <c r="L153" s="11">
        <v>1.27</v>
      </c>
      <c r="M153" s="148">
        <f>'Veva-Producentenprijs'!D170</f>
        <v>1.3680000000000001</v>
      </c>
      <c r="N153" s="149">
        <f>'Veva-Producentenprijs'!F170</f>
        <v>1.651</v>
      </c>
    </row>
    <row r="154" spans="1:14" x14ac:dyDescent="0.25">
      <c r="A154" s="138" t="s">
        <v>171</v>
      </c>
      <c r="B154" s="12">
        <v>49</v>
      </c>
      <c r="C154" s="116"/>
      <c r="D154" s="11">
        <v>1.6180000000000001</v>
      </c>
      <c r="E154" s="11">
        <v>1.24</v>
      </c>
      <c r="F154" s="11">
        <v>1.24</v>
      </c>
      <c r="G154" s="11">
        <v>1.18</v>
      </c>
      <c r="H154" s="11">
        <v>1.23</v>
      </c>
      <c r="I154" s="11">
        <v>1.24</v>
      </c>
      <c r="J154" s="11">
        <v>1.18</v>
      </c>
      <c r="K154" s="11">
        <v>1.18</v>
      </c>
      <c r="L154" s="11">
        <v>1.24</v>
      </c>
      <c r="M154" s="148">
        <f>'Veva-Producentenprijs'!D171</f>
        <v>1.343</v>
      </c>
      <c r="N154" s="149">
        <f>'Veva-Producentenprijs'!F171</f>
        <v>1.613</v>
      </c>
    </row>
    <row r="155" spans="1:14" x14ac:dyDescent="0.25">
      <c r="A155" s="138" t="s">
        <v>172</v>
      </c>
      <c r="B155" s="14">
        <v>50</v>
      </c>
      <c r="C155" s="116"/>
      <c r="D155" s="11">
        <v>1.62</v>
      </c>
      <c r="E155" s="11">
        <v>1.24</v>
      </c>
      <c r="F155" s="11">
        <v>1.24</v>
      </c>
      <c r="G155" s="11">
        <v>1.18</v>
      </c>
      <c r="H155" s="11">
        <v>1.23</v>
      </c>
      <c r="I155" s="11">
        <v>1.24</v>
      </c>
      <c r="J155" s="11">
        <v>1.18</v>
      </c>
      <c r="K155" s="11">
        <v>1.18</v>
      </c>
      <c r="L155" s="11">
        <v>1.24</v>
      </c>
      <c r="M155" s="148">
        <f>'Veva-Producentenprijs'!D172</f>
        <v>1.3440000000000001</v>
      </c>
      <c r="N155" s="149">
        <f>'Veva-Producentenprijs'!F172</f>
        <v>1.61</v>
      </c>
    </row>
    <row r="156" spans="1:14" x14ac:dyDescent="0.25">
      <c r="A156" s="138" t="s">
        <v>173</v>
      </c>
      <c r="B156" s="12">
        <v>51</v>
      </c>
      <c r="C156" s="116"/>
      <c r="D156" s="11">
        <v>1.573</v>
      </c>
      <c r="E156" s="11">
        <v>1.2</v>
      </c>
      <c r="F156" s="11">
        <v>1.2</v>
      </c>
      <c r="G156" s="11">
        <v>1.1399999999999999</v>
      </c>
      <c r="H156" s="11">
        <v>1.19</v>
      </c>
      <c r="I156" s="11">
        <v>1.2</v>
      </c>
      <c r="J156" s="11">
        <v>1.1399999999999999</v>
      </c>
      <c r="K156" s="11">
        <v>1.1399999999999999</v>
      </c>
      <c r="L156" s="11">
        <v>1.2</v>
      </c>
      <c r="M156" s="148">
        <f>'Veva-Producentenprijs'!D173</f>
        <v>1.3</v>
      </c>
      <c r="N156" s="149">
        <f>'Veva-Producentenprijs'!F173</f>
        <v>1.5609999999999999</v>
      </c>
    </row>
    <row r="157" spans="1:14" ht="15.75" thickBot="1" x14ac:dyDescent="0.3">
      <c r="A157" s="138" t="s">
        <v>174</v>
      </c>
      <c r="B157" s="14">
        <v>52</v>
      </c>
      <c r="C157" s="116"/>
      <c r="D157" s="11">
        <v>1.552</v>
      </c>
      <c r="E157" s="11">
        <v>1.18</v>
      </c>
      <c r="F157" s="11">
        <v>1.2</v>
      </c>
      <c r="G157" s="11">
        <v>1.1200000000000001</v>
      </c>
      <c r="H157" s="11">
        <v>1.17</v>
      </c>
      <c r="I157" s="11">
        <v>1.2</v>
      </c>
      <c r="J157" s="11">
        <v>1.1200000000000001</v>
      </c>
      <c r="K157" s="11">
        <v>1.1200000000000001</v>
      </c>
      <c r="L157" s="11">
        <v>1.18</v>
      </c>
      <c r="M157" s="148">
        <f>'Veva-Producentenprijs'!D174</f>
        <v>1.2969999999999999</v>
      </c>
      <c r="N157" s="149">
        <f>'Veva-Producentenprijs'!F174</f>
        <v>1.5489999999999999</v>
      </c>
    </row>
    <row r="158" spans="1:14" x14ac:dyDescent="0.25">
      <c r="A158" s="137" t="s">
        <v>180</v>
      </c>
      <c r="B158" s="124">
        <v>1</v>
      </c>
      <c r="C158" s="125">
        <v>2013</v>
      </c>
      <c r="D158" s="141">
        <f>IF([7]basisprijs!D158="",NA(),[7]basisprijs!D158)</f>
        <v>1.5569999999999999</v>
      </c>
      <c r="E158" s="141">
        <f>IF([7]basisprijs!E158="",NA(),[7]basisprijs!E158)</f>
        <v>1.18</v>
      </c>
      <c r="F158" s="141">
        <f>IF([7]basisprijs!F158="",NA(),[7]basisprijs!F158)</f>
        <v>1.18</v>
      </c>
      <c r="G158" s="141">
        <f>IF([7]basisprijs!G158="",NA(),[7]basisprijs!G158)</f>
        <v>1.1200000000000001</v>
      </c>
      <c r="H158" s="141">
        <f>IF([7]basisprijs!H158="",NA(),[7]basisprijs!H158)</f>
        <v>1.17</v>
      </c>
      <c r="I158" s="141">
        <f>IF([7]basisprijs!I158="",NA(),[7]basisprijs!I158)</f>
        <v>1.18</v>
      </c>
      <c r="J158" s="141">
        <f>IF([7]basisprijs!J158="",NA(),[7]basisprijs!J158)</f>
        <v>1.1200000000000001</v>
      </c>
      <c r="K158" s="141">
        <f>IF([7]basisprijs!K158="",NA(),[7]basisprijs!K158)</f>
        <v>1.1200000000000001</v>
      </c>
      <c r="L158" s="141">
        <f>IF([7]basisprijs!L158="",NA(),[7]basisprijs!L158)</f>
        <v>1.18</v>
      </c>
      <c r="M158" s="144">
        <f>'Veva-Producentenprijs'!D180</f>
        <v>1.286</v>
      </c>
      <c r="N158" s="153">
        <f>IF('Veva-Producentenprijs'!F180="",NA(),'Veva-Producentenprijs'!F180)</f>
        <v>1.5509999999999999</v>
      </c>
    </row>
    <row r="159" spans="1:14" x14ac:dyDescent="0.25">
      <c r="A159" s="138" t="s">
        <v>181</v>
      </c>
      <c r="B159" s="14">
        <v>2</v>
      </c>
      <c r="C159" s="116"/>
      <c r="D159" s="11">
        <f>IF([7]basisprijs!D159="",NA(),[7]basisprijs!D159)</f>
        <v>1.5640000000000001</v>
      </c>
      <c r="E159" s="11">
        <f>IF([7]basisprijs!E159="",NA(),[7]basisprijs!E159)</f>
        <v>1.18</v>
      </c>
      <c r="F159" s="11">
        <f>IF([7]basisprijs!F159="",NA(),[7]basisprijs!F159)</f>
        <v>1.18</v>
      </c>
      <c r="G159" s="11">
        <f>IF([7]basisprijs!G159="",NA(),[7]basisprijs!G159)</f>
        <v>1.1200000000000001</v>
      </c>
      <c r="H159" s="11">
        <f>IF([7]basisprijs!H159="",NA(),[7]basisprijs!H159)</f>
        <v>1.17</v>
      </c>
      <c r="I159" s="11">
        <f>IF([7]basisprijs!I159="",NA(),[7]basisprijs!I159)</f>
        <v>1.18</v>
      </c>
      <c r="J159" s="11">
        <f>IF([7]basisprijs!J159="",NA(),[7]basisprijs!J159)</f>
        <v>1.1200000000000001</v>
      </c>
      <c r="K159" s="11">
        <f>IF([7]basisprijs!K159="",NA(),[7]basisprijs!K159)</f>
        <v>1.1200000000000001</v>
      </c>
      <c r="L159" s="11">
        <f>IF([7]basisprijs!L159="",NA(),[7]basisprijs!L159)</f>
        <v>1.18</v>
      </c>
      <c r="M159" s="148">
        <f>IF('Veva-Producentenprijs'!D181="",NA(),'Veva-Producentenprijs'!D181)</f>
        <v>1.282</v>
      </c>
      <c r="N159" s="154">
        <f>IF('Veva-Producentenprijs'!F181="",NA(),'Veva-Producentenprijs'!F181)</f>
        <v>1.54</v>
      </c>
    </row>
    <row r="160" spans="1:14" x14ac:dyDescent="0.25">
      <c r="A160" s="138" t="s">
        <v>182</v>
      </c>
      <c r="B160" s="12">
        <v>3</v>
      </c>
      <c r="C160" s="116"/>
      <c r="D160" s="88">
        <v>1.536</v>
      </c>
      <c r="E160" s="11">
        <f>IF([7]basisprijs!E160="",NA(),[7]basisprijs!E160)</f>
        <v>1.1599999999999999</v>
      </c>
      <c r="F160" s="11">
        <f>IF([7]basisprijs!F160="",NA(),[7]basisprijs!F160)</f>
        <v>1.1599999999999999</v>
      </c>
      <c r="G160" s="11">
        <f>IF([7]basisprijs!G160="",NA(),[7]basisprijs!G160)</f>
        <v>1.1100000000000001</v>
      </c>
      <c r="H160" s="11">
        <f>IF([7]basisprijs!H160="",NA(),[7]basisprijs!H160)</f>
        <v>1.1499999999999999</v>
      </c>
      <c r="I160" s="89">
        <v>1.1599999999999999</v>
      </c>
      <c r="J160" s="11">
        <f>IF([7]basisprijs!J160="",NA(),[7]basisprijs!J160)</f>
        <v>1.1100000000000001</v>
      </c>
      <c r="K160" s="11">
        <f>IF([7]basisprijs!K160="",NA(),[7]basisprijs!K160)</f>
        <v>1.1100000000000001</v>
      </c>
      <c r="L160" s="11">
        <f>IF([7]basisprijs!L160="",NA(),[7]basisprijs!L160)</f>
        <v>1.1599999999999999</v>
      </c>
      <c r="M160" s="148">
        <f>IF('Veva-Producentenprijs'!D182="",NA(),'Veva-Producentenprijs'!D182)</f>
        <v>1.264</v>
      </c>
      <c r="N160" s="154">
        <f>IF('Veva-Producentenprijs'!F182="",NA(),'Veva-Producentenprijs'!F182)</f>
        <v>1.53</v>
      </c>
    </row>
    <row r="161" spans="1:14" x14ac:dyDescent="0.25">
      <c r="A161" s="138" t="s">
        <v>183</v>
      </c>
      <c r="B161" s="14">
        <v>4</v>
      </c>
      <c r="C161" s="116"/>
      <c r="D161" s="88">
        <v>1.54</v>
      </c>
      <c r="E161" s="89">
        <v>1.1599999999999999</v>
      </c>
      <c r="F161" s="89">
        <v>1.1599999999999999</v>
      </c>
      <c r="G161" s="89">
        <v>1.1000000000000001</v>
      </c>
      <c r="H161" s="89">
        <v>1.1499999999999999</v>
      </c>
      <c r="I161" s="89">
        <v>1.1599999999999999</v>
      </c>
      <c r="J161" s="89">
        <v>1.1000000000000001</v>
      </c>
      <c r="K161" s="89">
        <v>1.1000000000000001</v>
      </c>
      <c r="L161" s="89">
        <v>1.1599999999999999</v>
      </c>
      <c r="M161" s="148">
        <f>IF('Veva-Producentenprijs'!D183="",NA(),'Veva-Producentenprijs'!D183)</f>
        <v>1.2649999999999999</v>
      </c>
      <c r="N161" s="155">
        <v>1.5249999999999999</v>
      </c>
    </row>
    <row r="162" spans="1:14" x14ac:dyDescent="0.25">
      <c r="A162" s="138" t="s">
        <v>184</v>
      </c>
      <c r="B162" s="12">
        <v>5</v>
      </c>
      <c r="C162" s="116"/>
      <c r="D162" s="88">
        <v>1.538</v>
      </c>
      <c r="E162" s="89">
        <v>1.1599999999999999</v>
      </c>
      <c r="F162" s="89">
        <v>1.1599999999999999</v>
      </c>
      <c r="G162" s="89">
        <v>1.1000000000000001</v>
      </c>
      <c r="H162" s="89">
        <v>1.1499999999999999</v>
      </c>
      <c r="I162" s="89">
        <v>1.1599999999999999</v>
      </c>
      <c r="J162" s="89">
        <v>1.1000000000000001</v>
      </c>
      <c r="K162" s="89">
        <v>1.1000000000000001</v>
      </c>
      <c r="L162" s="89">
        <v>1.1599999999999999</v>
      </c>
      <c r="M162" s="148">
        <f>IF('Veva-Producentenprijs'!D184="",NA(),'Veva-Producentenprijs'!D184)</f>
        <v>1.2649999999999999</v>
      </c>
      <c r="N162" s="154">
        <f>IF('Veva-Producentenprijs'!F184="",NA(),'Veva-Producentenprijs'!F184)</f>
        <v>1.52</v>
      </c>
    </row>
    <row r="163" spans="1:14" x14ac:dyDescent="0.25">
      <c r="A163" s="138" t="s">
        <v>185</v>
      </c>
      <c r="B163" s="14">
        <v>6</v>
      </c>
      <c r="C163" s="116"/>
      <c r="D163" s="88">
        <v>1.542</v>
      </c>
      <c r="E163" s="89">
        <v>1.1599999999999999</v>
      </c>
      <c r="F163" s="89">
        <v>1.1599999999999999</v>
      </c>
      <c r="G163" s="89">
        <v>1.1000000000000001</v>
      </c>
      <c r="H163" s="89">
        <v>1.1499999999999999</v>
      </c>
      <c r="I163" s="89">
        <v>1.1599999999999999</v>
      </c>
      <c r="J163" s="89">
        <v>1.1000000000000001</v>
      </c>
      <c r="K163" s="89">
        <v>1.1000000000000001</v>
      </c>
      <c r="L163" s="89">
        <v>1.1599999999999999</v>
      </c>
      <c r="M163" s="148">
        <f>IF('Veva-Producentenprijs'!D185="",NA(),'Veva-Producentenprijs'!D185)</f>
        <v>1.264</v>
      </c>
      <c r="N163" s="154">
        <f>IF('Veva-Producentenprijs'!F185="",NA(),'Veva-Producentenprijs'!F185)</f>
        <v>1.524</v>
      </c>
    </row>
    <row r="164" spans="1:14" x14ac:dyDescent="0.25">
      <c r="A164" s="138" t="s">
        <v>186</v>
      </c>
      <c r="B164" s="12">
        <v>7</v>
      </c>
      <c r="C164" s="116"/>
      <c r="D164" s="88">
        <v>1.5680000000000001</v>
      </c>
      <c r="E164" s="89">
        <v>1.18</v>
      </c>
      <c r="F164" s="89">
        <v>1.18</v>
      </c>
      <c r="G164" s="89">
        <v>1.1200000000000001</v>
      </c>
      <c r="H164" s="89">
        <v>1.17</v>
      </c>
      <c r="I164" s="89">
        <v>1.18</v>
      </c>
      <c r="J164" s="89">
        <v>1.1200000000000001</v>
      </c>
      <c r="K164" s="89">
        <v>1.1200000000000001</v>
      </c>
      <c r="L164" s="89">
        <v>1.18</v>
      </c>
      <c r="M164" s="148">
        <f>IF('Veva-Producentenprijs'!D186="",NA(),'Veva-Producentenprijs'!D186)</f>
        <v>1.2849999999999999</v>
      </c>
      <c r="N164" s="154">
        <f>IF('Veva-Producentenprijs'!F186="",NA(),'Veva-Producentenprijs'!F186)</f>
        <v>1.5429999999999999</v>
      </c>
    </row>
    <row r="165" spans="1:14" x14ac:dyDescent="0.25">
      <c r="A165" s="138" t="s">
        <v>187</v>
      </c>
      <c r="B165" s="14">
        <v>8</v>
      </c>
      <c r="C165" s="116"/>
      <c r="D165" s="88">
        <v>1.575</v>
      </c>
      <c r="E165" s="89">
        <v>1.19</v>
      </c>
      <c r="F165" s="89">
        <v>1.19</v>
      </c>
      <c r="G165" s="89">
        <v>1.1299999999999999</v>
      </c>
      <c r="H165" s="89">
        <v>1.18</v>
      </c>
      <c r="I165" s="89">
        <v>1.19</v>
      </c>
      <c r="J165" s="89">
        <v>1.1299999999999999</v>
      </c>
      <c r="K165" s="89">
        <v>1.1299999999999999</v>
      </c>
      <c r="L165" s="89">
        <v>1.19</v>
      </c>
      <c r="M165" s="148">
        <f>IF('Veva-Producentenprijs'!D187="",NA(),'Veva-Producentenprijs'!D187)</f>
        <v>1.2949999999999999</v>
      </c>
      <c r="N165" s="154">
        <f>IF('Veva-Producentenprijs'!F187="",NA(),'Veva-Producentenprijs'!F187)</f>
        <v>1.56</v>
      </c>
    </row>
    <row r="166" spans="1:14" x14ac:dyDescent="0.25">
      <c r="A166" s="138" t="s">
        <v>188</v>
      </c>
      <c r="B166" s="12">
        <v>9</v>
      </c>
      <c r="C166" s="116"/>
      <c r="D166" s="88">
        <v>1.569</v>
      </c>
      <c r="E166" s="89">
        <v>1.18</v>
      </c>
      <c r="F166" s="89">
        <v>1.18</v>
      </c>
      <c r="G166" s="89">
        <v>1.1200000000000001</v>
      </c>
      <c r="H166" s="89">
        <v>1.17</v>
      </c>
      <c r="I166" s="89">
        <v>1.18</v>
      </c>
      <c r="J166" s="89">
        <v>1.1200000000000001</v>
      </c>
      <c r="K166" s="89">
        <v>1.1200000000000001</v>
      </c>
      <c r="L166" s="89">
        <v>1.18</v>
      </c>
      <c r="M166" s="148">
        <f>IF('Veva-Producentenprijs'!D188="",NA(),'Veva-Producentenprijs'!D188)</f>
        <v>1.294</v>
      </c>
      <c r="N166" s="154">
        <f>IF('Veva-Producentenprijs'!F188="",NA(),'Veva-Producentenprijs'!F188)</f>
        <v>1.5529999999999999</v>
      </c>
    </row>
    <row r="167" spans="1:14" x14ac:dyDescent="0.25">
      <c r="A167" s="138" t="s">
        <v>189</v>
      </c>
      <c r="B167" s="14">
        <v>10</v>
      </c>
      <c r="C167" s="116"/>
      <c r="D167" s="88">
        <v>1.573</v>
      </c>
      <c r="E167" s="89">
        <v>1.18</v>
      </c>
      <c r="F167" s="89">
        <v>1.18</v>
      </c>
      <c r="G167" s="89">
        <v>1.1200000000000001</v>
      </c>
      <c r="H167" s="89">
        <v>1.17</v>
      </c>
      <c r="I167" s="89">
        <v>1.18</v>
      </c>
      <c r="J167" s="89">
        <v>1.1200000000000001</v>
      </c>
      <c r="K167" s="89">
        <v>1.1200000000000001</v>
      </c>
      <c r="L167" s="89">
        <v>1.18</v>
      </c>
      <c r="M167" s="148">
        <f>IF('Veva-Producentenprijs'!D189="",NA(),'Veva-Producentenprijs'!D189)</f>
        <v>1.288</v>
      </c>
      <c r="N167" s="154">
        <f>IF('Veva-Producentenprijs'!F189="",NA(),'Veva-Producentenprijs'!F189)</f>
        <v>1.546</v>
      </c>
    </row>
    <row r="168" spans="1:14" x14ac:dyDescent="0.25">
      <c r="A168" s="138" t="s">
        <v>190</v>
      </c>
      <c r="B168" s="12">
        <v>11</v>
      </c>
      <c r="C168" s="116"/>
      <c r="D168" s="88">
        <v>1.57</v>
      </c>
      <c r="E168" s="89">
        <v>1.18</v>
      </c>
      <c r="F168" s="89">
        <v>1.18</v>
      </c>
      <c r="G168" s="89">
        <v>1.1200000000000001</v>
      </c>
      <c r="H168" s="89">
        <v>1.17</v>
      </c>
      <c r="I168" s="89">
        <v>1.18</v>
      </c>
      <c r="J168" s="89">
        <v>1.1200000000000001</v>
      </c>
      <c r="K168" s="89">
        <v>1.1200000000000001</v>
      </c>
      <c r="L168" s="89">
        <v>1.18</v>
      </c>
      <c r="M168" s="148">
        <f>IF('Veva-Producentenprijs'!D190="",NA(),'Veva-Producentenprijs'!D190)</f>
        <v>1.2909999999999999</v>
      </c>
      <c r="N168" s="154">
        <f>IF('Veva-Producentenprijs'!F190="",NA(),'Veva-Producentenprijs'!F190)</f>
        <v>1.548</v>
      </c>
    </row>
    <row r="169" spans="1:14" x14ac:dyDescent="0.25">
      <c r="A169" s="138" t="s">
        <v>191</v>
      </c>
      <c r="B169" s="14">
        <v>12</v>
      </c>
      <c r="C169" s="116"/>
      <c r="D169" s="88">
        <v>1.5669999999999999</v>
      </c>
      <c r="E169" s="89">
        <v>1.18</v>
      </c>
      <c r="F169" s="89">
        <v>1.18</v>
      </c>
      <c r="G169" s="89">
        <v>1.1200000000000001</v>
      </c>
      <c r="H169" s="89">
        <v>1.17</v>
      </c>
      <c r="I169" s="89">
        <v>1.18</v>
      </c>
      <c r="J169" s="89">
        <v>1.1200000000000001</v>
      </c>
      <c r="K169" s="89">
        <v>1.1200000000000001</v>
      </c>
      <c r="L169" s="89">
        <v>1.18</v>
      </c>
      <c r="M169" s="148">
        <f>IF('Veva-Producentenprijs'!D191="",NA(),'Veva-Producentenprijs'!D191)</f>
        <v>1.2909999999999999</v>
      </c>
      <c r="N169" s="154">
        <f>IF('Veva-Producentenprijs'!F191="",NA(),'Veva-Producentenprijs'!F191)</f>
        <v>1.548</v>
      </c>
    </row>
    <row r="170" spans="1:14" x14ac:dyDescent="0.25">
      <c r="A170" s="138" t="s">
        <v>192</v>
      </c>
      <c r="B170" s="12">
        <v>13</v>
      </c>
      <c r="C170" s="116"/>
      <c r="D170" s="88">
        <v>1.5629999999999999</v>
      </c>
      <c r="E170" s="89">
        <v>1.18</v>
      </c>
      <c r="F170" s="89">
        <v>1.19</v>
      </c>
      <c r="G170" s="89">
        <v>1.1200000000000001</v>
      </c>
      <c r="H170" s="89">
        <v>1.17</v>
      </c>
      <c r="I170" s="89">
        <v>1.19</v>
      </c>
      <c r="J170" s="89">
        <v>1.1200000000000001</v>
      </c>
      <c r="K170" s="89">
        <v>1.1200000000000001</v>
      </c>
      <c r="L170" s="89">
        <v>1.18</v>
      </c>
      <c r="M170" s="148">
        <f>IF('Veva-Producentenprijs'!D192="",NA(),'Veva-Producentenprijs'!D192)</f>
        <v>1.302</v>
      </c>
      <c r="N170" s="154">
        <f>IF('Veva-Producentenprijs'!F192="",NA(),'Veva-Producentenprijs'!F192)</f>
        <v>1.5469999999999999</v>
      </c>
    </row>
    <row r="171" spans="1:14" x14ac:dyDescent="0.25">
      <c r="A171" s="138" t="s">
        <v>193</v>
      </c>
      <c r="B171" s="14">
        <v>14</v>
      </c>
      <c r="C171" s="116"/>
      <c r="D171" s="88">
        <v>1.575</v>
      </c>
      <c r="E171" s="89">
        <v>1.19</v>
      </c>
      <c r="F171" s="89">
        <v>1.19</v>
      </c>
      <c r="G171" s="89">
        <v>1.1299999999999999</v>
      </c>
      <c r="H171" s="89">
        <v>1.18</v>
      </c>
      <c r="I171" s="89">
        <v>1.19</v>
      </c>
      <c r="J171" s="89">
        <v>1.1299999999999999</v>
      </c>
      <c r="K171" s="89">
        <v>1.1299999999999999</v>
      </c>
      <c r="L171" s="89">
        <v>1.19</v>
      </c>
      <c r="M171" s="148">
        <f>IF('Veva-Producentenprijs'!D193="",NA(),'Veva-Producentenprijs'!D193)</f>
        <v>1.3</v>
      </c>
      <c r="N171" s="154">
        <f>IF('Veva-Producentenprijs'!F193="",NA(),'Veva-Producentenprijs'!F193)</f>
        <v>1.5589999999999999</v>
      </c>
    </row>
    <row r="172" spans="1:14" x14ac:dyDescent="0.25">
      <c r="A172" s="138" t="s">
        <v>194</v>
      </c>
      <c r="B172" s="12">
        <v>15</v>
      </c>
      <c r="C172" s="116"/>
      <c r="D172" s="88">
        <v>1.575</v>
      </c>
      <c r="E172" s="89">
        <v>1.19</v>
      </c>
      <c r="F172" s="89">
        <v>1.2</v>
      </c>
      <c r="G172" s="89">
        <v>1.1299999999999999</v>
      </c>
      <c r="H172" s="89">
        <v>1.18</v>
      </c>
      <c r="I172" s="89">
        <v>1.2</v>
      </c>
      <c r="J172" s="89">
        <v>1.1299999999999999</v>
      </c>
      <c r="K172" s="89">
        <v>1.1299999999999999</v>
      </c>
      <c r="L172" s="89">
        <v>1.19</v>
      </c>
      <c r="M172" s="148">
        <f>IF('Veva-Producentenprijs'!D194="",NA(),'Veva-Producentenprijs'!D194)</f>
        <v>1.3089999999999999</v>
      </c>
      <c r="N172" s="154">
        <f>IF('Veva-Producentenprijs'!F194="",NA(),'Veva-Producentenprijs'!F194)</f>
        <v>1.556</v>
      </c>
    </row>
    <row r="173" spans="1:14" x14ac:dyDescent="0.25">
      <c r="A173" s="138" t="s">
        <v>195</v>
      </c>
      <c r="B173" s="14">
        <v>16</v>
      </c>
      <c r="C173" s="116"/>
      <c r="D173" s="88">
        <v>1.583</v>
      </c>
      <c r="E173" s="89">
        <v>1.2</v>
      </c>
      <c r="F173" s="89">
        <v>1.21</v>
      </c>
      <c r="G173" s="89">
        <v>1.1399999999999999</v>
      </c>
      <c r="H173" s="89">
        <v>1.19</v>
      </c>
      <c r="I173" s="89">
        <v>1.21</v>
      </c>
      <c r="J173" s="89">
        <v>1.1399999999999999</v>
      </c>
      <c r="K173" s="89">
        <v>1.1399999999999999</v>
      </c>
      <c r="L173" s="89">
        <v>1.2</v>
      </c>
      <c r="M173" s="148">
        <f>IF('Veva-Producentenprijs'!D195="",NA(),'Veva-Producentenprijs'!D195)</f>
        <v>1.32</v>
      </c>
      <c r="N173" s="154">
        <f>IF('Veva-Producentenprijs'!F195="",NA(),'Veva-Producentenprijs'!F195)</f>
        <v>1.5680000000000001</v>
      </c>
    </row>
    <row r="174" spans="1:14" x14ac:dyDescent="0.25">
      <c r="A174" s="138" t="s">
        <v>196</v>
      </c>
      <c r="B174" s="12">
        <v>17</v>
      </c>
      <c r="C174" s="116"/>
      <c r="D174" s="88">
        <v>1.5820000000000001</v>
      </c>
      <c r="E174" s="89">
        <v>1.2</v>
      </c>
      <c r="F174" s="89">
        <v>1.2</v>
      </c>
      <c r="G174" s="89">
        <v>1.1399999999999999</v>
      </c>
      <c r="H174" s="89">
        <v>1.19</v>
      </c>
      <c r="I174" s="89">
        <v>1.2</v>
      </c>
      <c r="J174" s="89">
        <v>1.1399999999999999</v>
      </c>
      <c r="K174" s="89">
        <v>1.1399999999999999</v>
      </c>
      <c r="L174" s="89">
        <v>1.2</v>
      </c>
      <c r="M174" s="148">
        <f>IF('Veva-Producentenprijs'!D196="",NA(),'Veva-Producentenprijs'!D196)</f>
        <v>1.3120000000000001</v>
      </c>
      <c r="N174" s="154">
        <f>IF('Veva-Producentenprijs'!F196="",NA(),'Veva-Producentenprijs'!F196)</f>
        <v>1.57</v>
      </c>
    </row>
    <row r="175" spans="1:14" x14ac:dyDescent="0.25">
      <c r="A175" s="138" t="s">
        <v>197</v>
      </c>
      <c r="B175" s="14">
        <v>18</v>
      </c>
      <c r="C175" s="116"/>
      <c r="D175" s="88">
        <v>1.5309999999999999</v>
      </c>
      <c r="E175" s="89">
        <v>1.1599999999999999</v>
      </c>
      <c r="F175" s="89">
        <v>1.1599999999999999</v>
      </c>
      <c r="G175" s="89">
        <v>1.1000000000000001</v>
      </c>
      <c r="H175" s="89">
        <v>1.1499999999999999</v>
      </c>
      <c r="I175" s="89">
        <v>1.1599999999999999</v>
      </c>
      <c r="J175" s="89">
        <v>1.1000000000000001</v>
      </c>
      <c r="K175" s="89">
        <v>1.1000000000000001</v>
      </c>
      <c r="L175" s="89">
        <v>1.1599999999999999</v>
      </c>
      <c r="M175" s="148">
        <f>IF('Veva-Producentenprijs'!D197="",NA(),'Veva-Producentenprijs'!D197)</f>
        <v>1.2709999999999999</v>
      </c>
      <c r="N175" s="155">
        <v>1.5249999999999999</v>
      </c>
    </row>
    <row r="176" spans="1:14" x14ac:dyDescent="0.25">
      <c r="A176" s="138" t="s">
        <v>198</v>
      </c>
      <c r="B176" s="12">
        <v>19</v>
      </c>
      <c r="C176" s="116"/>
      <c r="D176" s="88">
        <v>1.482</v>
      </c>
      <c r="E176" s="89">
        <v>1.1200000000000001</v>
      </c>
      <c r="F176" s="89">
        <v>1.1200000000000001</v>
      </c>
      <c r="G176" s="89">
        <v>1.06</v>
      </c>
      <c r="H176" s="89">
        <v>1.1100000000000001</v>
      </c>
      <c r="I176" s="89">
        <v>1.1200000000000001</v>
      </c>
      <c r="J176" s="89">
        <v>1.06</v>
      </c>
      <c r="K176" s="89">
        <v>1.06</v>
      </c>
      <c r="L176" s="89">
        <v>1.1200000000000001</v>
      </c>
      <c r="M176" s="148">
        <f>IF('Veva-Producentenprijs'!D198="",NA(),'Veva-Producentenprijs'!D198)</f>
        <v>1.232</v>
      </c>
      <c r="N176" s="154">
        <f>IF('Veva-Producentenprijs'!F198="",NA(),'Veva-Producentenprijs'!F198)</f>
        <v>1.47</v>
      </c>
    </row>
    <row r="177" spans="1:14" x14ac:dyDescent="0.25">
      <c r="A177" s="138" t="s">
        <v>199</v>
      </c>
      <c r="B177" s="14">
        <v>20</v>
      </c>
      <c r="C177" s="116"/>
      <c r="D177" s="88">
        <v>1.48</v>
      </c>
      <c r="E177" s="89">
        <v>1.1200000000000001</v>
      </c>
      <c r="F177" s="89">
        <v>1.1200000000000001</v>
      </c>
      <c r="G177" s="11">
        <v>1.06</v>
      </c>
      <c r="H177" s="89">
        <v>1.1100000000000001</v>
      </c>
      <c r="I177" s="89">
        <v>1.1200000000000001</v>
      </c>
      <c r="J177" s="89">
        <v>1.06</v>
      </c>
      <c r="K177" s="89">
        <v>1.06</v>
      </c>
      <c r="L177" s="89">
        <v>1.1200000000000001</v>
      </c>
      <c r="M177" s="148">
        <f>IF('Veva-Producentenprijs'!D199="",NA(),'Veva-Producentenprijs'!D199)</f>
        <v>1.234</v>
      </c>
      <c r="N177" s="154">
        <f>IF('Veva-Producentenprijs'!F199="",NA(),'Veva-Producentenprijs'!F199)</f>
        <v>1.466</v>
      </c>
    </row>
    <row r="178" spans="1:14" x14ac:dyDescent="0.25">
      <c r="A178" s="138" t="s">
        <v>200</v>
      </c>
      <c r="B178" s="12">
        <v>21</v>
      </c>
      <c r="C178" s="116"/>
      <c r="D178" s="88">
        <v>1.4770000000000001</v>
      </c>
      <c r="E178" s="89">
        <v>1.1200000000000001</v>
      </c>
      <c r="F178" s="89">
        <v>1.1200000000000001</v>
      </c>
      <c r="G178" s="89">
        <v>1.06</v>
      </c>
      <c r="H178" s="89">
        <v>1.1100000000000001</v>
      </c>
      <c r="I178" s="89">
        <v>1.1200000000000001</v>
      </c>
      <c r="J178" s="89">
        <v>1.06</v>
      </c>
      <c r="K178" s="89">
        <v>1.06</v>
      </c>
      <c r="L178" s="89">
        <v>1.1200000000000001</v>
      </c>
      <c r="M178" s="148">
        <f>IF('Veva-Producentenprijs'!D200="",NA(),'Veva-Producentenprijs'!D200)</f>
        <v>1.2310000000000001</v>
      </c>
      <c r="N178" s="154">
        <f>IF('Veva-Producentenprijs'!F200="",NA(),'Veva-Producentenprijs'!F200)</f>
        <v>1.4750000000000001</v>
      </c>
    </row>
    <row r="179" spans="1:14" x14ac:dyDescent="0.25">
      <c r="A179" s="138" t="s">
        <v>201</v>
      </c>
      <c r="B179" s="14">
        <v>22</v>
      </c>
      <c r="C179" s="116"/>
      <c r="D179" s="88">
        <v>1.478</v>
      </c>
      <c r="E179" s="89">
        <v>1.1200000000000001</v>
      </c>
      <c r="F179" s="89">
        <v>1.1200000000000001</v>
      </c>
      <c r="G179" s="89">
        <v>1.06</v>
      </c>
      <c r="H179" s="89">
        <v>1.1100000000000001</v>
      </c>
      <c r="I179" s="89">
        <v>1.1200000000000001</v>
      </c>
      <c r="J179" s="89">
        <v>1.06</v>
      </c>
      <c r="K179" s="89">
        <v>1.06</v>
      </c>
      <c r="L179" s="89">
        <v>1.1200000000000001</v>
      </c>
      <c r="M179" s="148">
        <f>IF('Veva-Producentenprijs'!D201="",NA(),'Veva-Producentenprijs'!D201)</f>
        <v>1.2310000000000001</v>
      </c>
      <c r="N179" s="154">
        <f>IF('Veva-Producentenprijs'!F201="",NA(),'Veva-Producentenprijs'!F201)</f>
        <v>1.466</v>
      </c>
    </row>
    <row r="180" spans="1:14" x14ac:dyDescent="0.25">
      <c r="A180" s="138" t="s">
        <v>202</v>
      </c>
      <c r="B180" s="12">
        <v>23</v>
      </c>
      <c r="C180" s="116"/>
      <c r="D180" s="88">
        <v>1.4790000000000001</v>
      </c>
      <c r="E180" s="89">
        <v>1.1200000000000001</v>
      </c>
      <c r="F180" s="89">
        <v>1.1299999999999999</v>
      </c>
      <c r="G180" s="89">
        <v>1.06</v>
      </c>
      <c r="H180" s="89">
        <v>1.1100000000000001</v>
      </c>
      <c r="I180" s="89">
        <v>1.1299999999999999</v>
      </c>
      <c r="J180" s="89">
        <v>1.06</v>
      </c>
      <c r="K180" s="89">
        <v>1.06</v>
      </c>
      <c r="L180" s="89">
        <v>1.1299999999999999</v>
      </c>
      <c r="M180" s="148">
        <f>IF('Veva-Producentenprijs'!D202="",NA(),'Veva-Producentenprijs'!D202)</f>
        <v>1.2390000000000001</v>
      </c>
      <c r="N180" s="154">
        <f>IF('Veva-Producentenprijs'!F202="",NA(),'Veva-Producentenprijs'!F202)</f>
        <v>1.47</v>
      </c>
    </row>
    <row r="181" spans="1:14" x14ac:dyDescent="0.25">
      <c r="A181" s="138" t="s">
        <v>203</v>
      </c>
      <c r="B181" s="14">
        <v>24</v>
      </c>
      <c r="C181" s="116"/>
      <c r="D181" s="88">
        <v>1.5649999999999999</v>
      </c>
      <c r="E181" s="89">
        <v>1.19</v>
      </c>
      <c r="F181" s="89">
        <v>1.19</v>
      </c>
      <c r="G181" s="89">
        <v>1.1299999999999999</v>
      </c>
      <c r="H181" s="89">
        <v>1.18</v>
      </c>
      <c r="I181" s="89">
        <v>1.19</v>
      </c>
      <c r="J181" s="89">
        <v>1.1299999999999999</v>
      </c>
      <c r="K181" s="89">
        <v>1.1299999999999999</v>
      </c>
      <c r="L181" s="89">
        <v>1.19</v>
      </c>
      <c r="M181" s="148">
        <f>IF('Veva-Producentenprijs'!D203="",NA(),'Veva-Producentenprijs'!D203)</f>
        <v>1.2989999999999999</v>
      </c>
      <c r="N181" s="154">
        <f>IF('Veva-Producentenprijs'!F203="",NA(),'Veva-Producentenprijs'!F203)</f>
        <v>1.554</v>
      </c>
    </row>
    <row r="182" spans="1:14" x14ac:dyDescent="0.25">
      <c r="A182" s="138" t="s">
        <v>204</v>
      </c>
      <c r="B182" s="12">
        <v>25</v>
      </c>
      <c r="C182" s="116"/>
      <c r="D182" s="88">
        <v>1.5680000000000001</v>
      </c>
      <c r="E182" s="89">
        <v>1.19</v>
      </c>
      <c r="F182" s="89">
        <v>1.2</v>
      </c>
      <c r="G182" s="89">
        <v>1.1299999999999999</v>
      </c>
      <c r="H182" s="89">
        <v>1.18</v>
      </c>
      <c r="I182" s="89">
        <v>1.2</v>
      </c>
      <c r="J182" s="89">
        <v>1.1299999999999999</v>
      </c>
      <c r="K182" s="89">
        <v>1.1299999999999999</v>
      </c>
      <c r="L182" s="89">
        <v>1.2</v>
      </c>
      <c r="M182" s="148">
        <f>IF('Veva-Producentenprijs'!D204="",NA(),'Veva-Producentenprijs'!D204)</f>
        <v>1.31</v>
      </c>
      <c r="N182" s="154">
        <f>IF('Veva-Producentenprijs'!F204="",NA(),'Veva-Producentenprijs'!F204)</f>
        <v>1.5569999999999999</v>
      </c>
    </row>
    <row r="183" spans="1:14" x14ac:dyDescent="0.25">
      <c r="A183" s="138" t="s">
        <v>205</v>
      </c>
      <c r="B183" s="14">
        <v>26</v>
      </c>
      <c r="C183" s="116"/>
      <c r="D183" s="88">
        <v>1.573</v>
      </c>
      <c r="E183" s="89">
        <v>1.22</v>
      </c>
      <c r="F183" s="89">
        <v>1.23</v>
      </c>
      <c r="G183" s="89">
        <v>1.1599999999999999</v>
      </c>
      <c r="H183" s="89">
        <v>1.21</v>
      </c>
      <c r="I183" s="89">
        <v>1.23</v>
      </c>
      <c r="J183" s="89">
        <v>1.1599999999999999</v>
      </c>
      <c r="K183" s="89">
        <v>1.1599999999999999</v>
      </c>
      <c r="L183" s="89">
        <v>1.23</v>
      </c>
      <c r="M183" s="148">
        <f>IF('Veva-Producentenprijs'!D205="",NA(),'Veva-Producentenprijs'!D205)</f>
        <v>1.3440000000000001</v>
      </c>
      <c r="N183" s="154">
        <f>IF('Veva-Producentenprijs'!F205="",NA(),'Veva-Producentenprijs'!F205)</f>
        <v>1.5980000000000001</v>
      </c>
    </row>
    <row r="184" spans="1:14" x14ac:dyDescent="0.25">
      <c r="A184" s="138" t="s">
        <v>206</v>
      </c>
      <c r="B184" s="12">
        <v>27</v>
      </c>
      <c r="C184" s="116"/>
      <c r="D184" s="88">
        <v>1.6040000000000001</v>
      </c>
      <c r="E184" s="89">
        <v>1.22</v>
      </c>
      <c r="F184" s="89">
        <v>1.23</v>
      </c>
      <c r="G184" s="89">
        <v>1.1599999999999999</v>
      </c>
      <c r="H184" s="89">
        <v>1.21</v>
      </c>
      <c r="I184" s="89">
        <v>1.23</v>
      </c>
      <c r="J184" s="89">
        <v>1.1599999999999999</v>
      </c>
      <c r="K184" s="89">
        <v>1.1599999999999999</v>
      </c>
      <c r="L184" s="89">
        <v>1.23</v>
      </c>
      <c r="M184" s="148">
        <f>IF('Veva-Producentenprijs'!D206="",NA(),'Veva-Producentenprijs'!D206)</f>
        <v>1.341</v>
      </c>
      <c r="N184" s="154">
        <f>IF('Veva-Producentenprijs'!F206="",NA(),'Veva-Producentenprijs'!F206)</f>
        <v>1.5960000000000001</v>
      </c>
    </row>
    <row r="185" spans="1:14" x14ac:dyDescent="0.25">
      <c r="A185" s="138" t="s">
        <v>207</v>
      </c>
      <c r="B185" s="14">
        <v>28</v>
      </c>
      <c r="C185" s="116"/>
      <c r="D185" s="88">
        <v>1.597</v>
      </c>
      <c r="E185" s="89">
        <v>1.2</v>
      </c>
      <c r="F185" s="89">
        <v>1.21</v>
      </c>
      <c r="G185" s="89">
        <v>1.1399999999999999</v>
      </c>
      <c r="H185" s="89">
        <v>1.19</v>
      </c>
      <c r="I185" s="89">
        <v>1.21</v>
      </c>
      <c r="J185" s="89">
        <v>1.1399999999999999</v>
      </c>
      <c r="K185" s="89">
        <v>1.1399999999999999</v>
      </c>
      <c r="L185" s="89">
        <v>1.21</v>
      </c>
      <c r="M185" s="148">
        <f>IF('Veva-Producentenprijs'!D207="",NA(),'Veva-Producentenprijs'!D207)</f>
        <v>1.3180000000000001</v>
      </c>
      <c r="N185" s="155">
        <v>1.5780000000000001</v>
      </c>
    </row>
    <row r="186" spans="1:14" x14ac:dyDescent="0.25">
      <c r="A186" s="138" t="s">
        <v>208</v>
      </c>
      <c r="B186" s="12">
        <v>29</v>
      </c>
      <c r="C186" s="116"/>
      <c r="D186" s="88">
        <v>1.6539999999999999</v>
      </c>
      <c r="E186" s="89">
        <v>1.26</v>
      </c>
      <c r="F186" s="89">
        <v>1.26</v>
      </c>
      <c r="G186" s="89">
        <v>1.19</v>
      </c>
      <c r="H186" s="89">
        <v>1.24</v>
      </c>
      <c r="I186" s="89">
        <v>1.26</v>
      </c>
      <c r="J186" s="89">
        <v>1.19</v>
      </c>
      <c r="K186" s="89">
        <v>1.19</v>
      </c>
      <c r="L186" s="89">
        <v>1.26</v>
      </c>
      <c r="M186" s="148">
        <f>IF('Veva-Producentenprijs'!D208="",NA(),'Veva-Producentenprijs'!D208)</f>
        <v>1.3720000000000001</v>
      </c>
      <c r="N186" s="154">
        <f>IF('Veva-Producentenprijs'!F208="",NA(),'Veva-Producentenprijs'!F208)</f>
        <v>1.6379999999999999</v>
      </c>
    </row>
    <row r="187" spans="1:14" x14ac:dyDescent="0.25">
      <c r="A187" s="138" t="s">
        <v>209</v>
      </c>
      <c r="B187" s="14">
        <v>30</v>
      </c>
      <c r="C187" s="116"/>
      <c r="D187" s="92">
        <v>1.7110000000000001</v>
      </c>
      <c r="E187" s="93">
        <v>1.31</v>
      </c>
      <c r="F187" s="93">
        <v>1.31</v>
      </c>
      <c r="G187" s="93">
        <v>1.24</v>
      </c>
      <c r="H187" s="93">
        <v>1.29</v>
      </c>
      <c r="I187" s="93">
        <v>1.31</v>
      </c>
      <c r="J187" s="94">
        <v>1.24</v>
      </c>
      <c r="K187" s="93">
        <v>1.24</v>
      </c>
      <c r="L187" s="93">
        <v>1.31</v>
      </c>
      <c r="M187" s="148">
        <f>IF('Veva-Producentenprijs'!D209="",NA(),'Veva-Producentenprijs'!D209)</f>
        <v>1.4219999999999999</v>
      </c>
      <c r="N187" s="154">
        <f>IF('Veva-Producentenprijs'!F209="",NA(),'Veva-Producentenprijs'!F209)</f>
        <v>1.6950000000000001</v>
      </c>
    </row>
    <row r="188" spans="1:14" x14ac:dyDescent="0.25">
      <c r="A188" s="138" t="s">
        <v>210</v>
      </c>
      <c r="B188" s="12">
        <v>31</v>
      </c>
      <c r="C188" s="116"/>
      <c r="D188" s="92">
        <v>1.7110000000000001</v>
      </c>
      <c r="E188" s="93">
        <v>1.31</v>
      </c>
      <c r="F188" s="93">
        <v>1.32</v>
      </c>
      <c r="G188" s="93">
        <v>1.24</v>
      </c>
      <c r="H188" s="93">
        <v>1.29</v>
      </c>
      <c r="I188" s="93">
        <v>1.32</v>
      </c>
      <c r="J188" s="94">
        <v>1.24</v>
      </c>
      <c r="K188" s="93">
        <v>1.24</v>
      </c>
      <c r="L188" s="93">
        <v>1.32</v>
      </c>
      <c r="M188" s="148">
        <f>IF('Veva-Producentenprijs'!D210="",NA(),'Veva-Producentenprijs'!D210)</f>
        <v>1.431</v>
      </c>
      <c r="N188" s="154">
        <f>IF('Veva-Producentenprijs'!F210="",NA(),'Veva-Producentenprijs'!F210)</f>
        <v>1.7010000000000001</v>
      </c>
    </row>
    <row r="189" spans="1:14" x14ac:dyDescent="0.25">
      <c r="A189" s="138" t="s">
        <v>211</v>
      </c>
      <c r="B189" s="14">
        <v>32</v>
      </c>
      <c r="C189" s="116"/>
      <c r="D189" s="88">
        <v>1.7070000000000001</v>
      </c>
      <c r="E189" s="11">
        <v>1.31</v>
      </c>
      <c r="F189" s="11">
        <v>1.31</v>
      </c>
      <c r="G189" s="11">
        <v>1.24</v>
      </c>
      <c r="H189" s="11">
        <v>1.29</v>
      </c>
      <c r="I189" s="11">
        <v>1.31</v>
      </c>
      <c r="J189" s="11">
        <v>1.24</v>
      </c>
      <c r="K189" s="11">
        <v>1.24</v>
      </c>
      <c r="L189" s="11">
        <v>1.31</v>
      </c>
      <c r="M189" s="148">
        <f>IF('Veva-Producentenprijs'!D211="",NA(),'Veva-Producentenprijs'!D211)</f>
        <v>1.4179999999999999</v>
      </c>
      <c r="N189" s="154">
        <f>IF('Veva-Producentenprijs'!F211="",NA(),'Veva-Producentenprijs'!F211)</f>
        <v>1.694</v>
      </c>
    </row>
    <row r="190" spans="1:14" x14ac:dyDescent="0.25">
      <c r="A190" s="138" t="s">
        <v>212</v>
      </c>
      <c r="B190" s="12">
        <v>33</v>
      </c>
      <c r="C190" s="116"/>
      <c r="D190" s="88">
        <v>1.7350000000000001</v>
      </c>
      <c r="E190" s="89">
        <v>1.33</v>
      </c>
      <c r="F190" s="89">
        <v>1.33</v>
      </c>
      <c r="G190" s="89">
        <v>1.26</v>
      </c>
      <c r="H190" s="89">
        <v>1.31</v>
      </c>
      <c r="I190" s="89">
        <v>1.33</v>
      </c>
      <c r="J190" s="11">
        <v>1.26</v>
      </c>
      <c r="K190" s="11">
        <v>1.26</v>
      </c>
      <c r="L190" s="11">
        <v>1.33</v>
      </c>
      <c r="M190" s="148">
        <f>IF('Veva-Producentenprijs'!D212="",NA(),'Veva-Producentenprijs'!D212)</f>
        <v>1.4430000000000001</v>
      </c>
      <c r="N190" s="154">
        <f>IF('Veva-Producentenprijs'!F212="",NA(),'Veva-Producentenprijs'!F212)</f>
        <v>1.726</v>
      </c>
    </row>
    <row r="191" spans="1:14" x14ac:dyDescent="0.25">
      <c r="A191" s="138" t="s">
        <v>213</v>
      </c>
      <c r="B191" s="14">
        <v>34</v>
      </c>
      <c r="C191" s="116"/>
      <c r="D191" s="88">
        <v>1.782</v>
      </c>
      <c r="E191" s="89">
        <v>1.37</v>
      </c>
      <c r="F191" s="89">
        <v>1.37</v>
      </c>
      <c r="G191" s="89">
        <v>1.3</v>
      </c>
      <c r="H191" s="89">
        <v>1.35</v>
      </c>
      <c r="I191" s="89">
        <v>1.37</v>
      </c>
      <c r="J191" s="89">
        <v>1.3</v>
      </c>
      <c r="K191" s="89">
        <v>1.3</v>
      </c>
      <c r="L191" s="89">
        <v>1.37</v>
      </c>
      <c r="M191" s="148">
        <f>IF('Veva-Producentenprijs'!D213="",NA(),'Veva-Producentenprijs'!D213)</f>
        <v>1.476</v>
      </c>
      <c r="N191" s="154">
        <f>IF('Veva-Producentenprijs'!F213="",NA(),'Veva-Producentenprijs'!F213)</f>
        <v>1.7749999999999999</v>
      </c>
    </row>
    <row r="192" spans="1:14" x14ac:dyDescent="0.25">
      <c r="A192" s="138" t="s">
        <v>214</v>
      </c>
      <c r="B192" s="12">
        <v>35</v>
      </c>
      <c r="C192" s="116"/>
      <c r="D192" s="88">
        <v>1.8360000000000001</v>
      </c>
      <c r="E192" s="89">
        <v>1.41</v>
      </c>
      <c r="F192" s="89">
        <v>1.41</v>
      </c>
      <c r="G192" s="89">
        <v>1.34</v>
      </c>
      <c r="H192" s="89">
        <v>1.39</v>
      </c>
      <c r="I192" s="89">
        <v>1.41</v>
      </c>
      <c r="J192" s="89">
        <v>1.34</v>
      </c>
      <c r="K192" s="89">
        <v>1.34</v>
      </c>
      <c r="L192" s="89">
        <v>1.41</v>
      </c>
      <c r="M192" s="148">
        <f>IF('Veva-Producentenprijs'!D214="",NA(),'Veva-Producentenprijs'!D214)</f>
        <v>1.5249999999999999</v>
      </c>
      <c r="N192" s="154">
        <f>IF('Veva-Producentenprijs'!F214="",NA(),'Veva-Producentenprijs'!F214)</f>
        <v>1.825</v>
      </c>
    </row>
    <row r="193" spans="1:15" x14ac:dyDescent="0.25">
      <c r="A193" s="138" t="s">
        <v>215</v>
      </c>
      <c r="B193" s="14">
        <v>36</v>
      </c>
      <c r="C193" s="116"/>
      <c r="D193" s="88">
        <v>1.8380000000000001</v>
      </c>
      <c r="E193" s="89">
        <v>1.41</v>
      </c>
      <c r="F193" s="89">
        <v>1.41</v>
      </c>
      <c r="G193" s="89">
        <v>1.35</v>
      </c>
      <c r="H193" s="89">
        <v>1.4</v>
      </c>
      <c r="I193" s="89">
        <v>1.41</v>
      </c>
      <c r="J193" s="89">
        <v>1.35</v>
      </c>
      <c r="K193" s="89">
        <v>1.35</v>
      </c>
      <c r="L193" s="89">
        <v>1.41</v>
      </c>
      <c r="M193" s="148">
        <f>IF('Veva-Producentenprijs'!D215="",NA(),'Veva-Producentenprijs'!D215)</f>
        <v>1.5269999999999999</v>
      </c>
      <c r="N193" s="154">
        <f>IF('Veva-Producentenprijs'!F215="",NA(),'Veva-Producentenprijs'!F215)</f>
        <v>1.8340000000000001</v>
      </c>
    </row>
    <row r="194" spans="1:15" x14ac:dyDescent="0.25">
      <c r="A194" s="138" t="s">
        <v>216</v>
      </c>
      <c r="B194" s="12">
        <v>37</v>
      </c>
      <c r="C194" s="116"/>
      <c r="D194" s="88">
        <v>1.76</v>
      </c>
      <c r="E194" s="89">
        <v>1.34</v>
      </c>
      <c r="F194" s="88">
        <v>1.345</v>
      </c>
      <c r="G194" s="89">
        <v>1.28</v>
      </c>
      <c r="H194" s="89">
        <v>1.33</v>
      </c>
      <c r="I194" s="89">
        <v>1.34</v>
      </c>
      <c r="J194" s="89">
        <v>1.28</v>
      </c>
      <c r="K194" s="89">
        <v>1.28</v>
      </c>
      <c r="L194" s="88">
        <v>1.345</v>
      </c>
      <c r="M194" s="148">
        <f>IF('Veva-Producentenprijs'!D216="",NA(),'Veva-Producentenprijs'!D216)</f>
        <v>1.46</v>
      </c>
      <c r="N194" s="154">
        <f>IF('Veva-Producentenprijs'!F216="",NA(),'Veva-Producentenprijs'!F216)</f>
        <v>1.833</v>
      </c>
    </row>
    <row r="195" spans="1:15" x14ac:dyDescent="0.25">
      <c r="A195" s="138" t="s">
        <v>217</v>
      </c>
      <c r="B195" s="14">
        <v>38</v>
      </c>
      <c r="C195" s="116"/>
      <c r="D195" s="88">
        <v>1.72</v>
      </c>
      <c r="E195" s="89">
        <v>1.31</v>
      </c>
      <c r="F195" s="89">
        <v>1.31</v>
      </c>
      <c r="G195" s="89">
        <v>1.25</v>
      </c>
      <c r="H195" s="89">
        <v>1.3</v>
      </c>
      <c r="I195" s="89">
        <v>1.31</v>
      </c>
      <c r="J195" s="89">
        <v>1.25</v>
      </c>
      <c r="K195" s="89">
        <v>1.25</v>
      </c>
      <c r="L195" s="89">
        <v>1.31</v>
      </c>
      <c r="M195" s="148">
        <f>IF('Veva-Producentenprijs'!D217="",NA(),'Veva-Producentenprijs'!D217)</f>
        <v>1.423</v>
      </c>
      <c r="N195" s="155">
        <v>1.7170000000000001</v>
      </c>
    </row>
    <row r="196" spans="1:15" x14ac:dyDescent="0.25">
      <c r="A196" s="138" t="s">
        <v>218</v>
      </c>
      <c r="B196" s="12">
        <v>39</v>
      </c>
      <c r="C196" s="116"/>
      <c r="D196" s="88">
        <v>1.66</v>
      </c>
      <c r="E196" s="89">
        <v>1.26</v>
      </c>
      <c r="F196" s="89">
        <v>1.26</v>
      </c>
      <c r="G196" s="89">
        <v>1.2</v>
      </c>
      <c r="H196" s="89">
        <v>1.25</v>
      </c>
      <c r="I196" s="89">
        <v>1.26</v>
      </c>
      <c r="J196" s="89">
        <v>1.2</v>
      </c>
      <c r="K196" s="89">
        <v>1.2</v>
      </c>
      <c r="L196" s="89">
        <v>1.26</v>
      </c>
      <c r="M196" s="148">
        <f>IF('Veva-Producentenprijs'!D218="",NA(),'Veva-Producentenprijs'!D218)</f>
        <v>1.377</v>
      </c>
      <c r="N196" s="154">
        <f>IF('Veva-Producentenprijs'!F218="",NA(),'Veva-Producentenprijs'!F218)</f>
        <v>1.65</v>
      </c>
    </row>
    <row r="197" spans="1:15" x14ac:dyDescent="0.25">
      <c r="A197" s="138" t="s">
        <v>219</v>
      </c>
      <c r="B197" s="14">
        <v>40</v>
      </c>
      <c r="C197" s="116"/>
      <c r="D197" s="88">
        <v>1.6539999999999999</v>
      </c>
      <c r="E197" s="89">
        <v>1.26</v>
      </c>
      <c r="F197" s="89">
        <v>1.26</v>
      </c>
      <c r="G197" s="89">
        <v>1.2</v>
      </c>
      <c r="H197" s="89">
        <v>1.25</v>
      </c>
      <c r="I197" s="89">
        <v>1.26</v>
      </c>
      <c r="J197" s="89">
        <v>1.2</v>
      </c>
      <c r="K197" s="89">
        <v>1.2</v>
      </c>
      <c r="L197" s="89">
        <v>1.26</v>
      </c>
      <c r="M197" s="148">
        <f>IF('Veva-Producentenprijs'!D219="",NA(),'Veva-Producentenprijs'!D219)</f>
        <v>1.3918999999999999</v>
      </c>
      <c r="N197" s="155">
        <v>1.645</v>
      </c>
    </row>
    <row r="198" spans="1:15" x14ac:dyDescent="0.25">
      <c r="A198" s="138" t="s">
        <v>220</v>
      </c>
      <c r="B198" s="12">
        <v>41</v>
      </c>
      <c r="C198" s="116"/>
      <c r="D198" s="88">
        <v>1.655</v>
      </c>
      <c r="E198" s="89">
        <v>1.26</v>
      </c>
      <c r="F198" s="89">
        <v>1.26</v>
      </c>
      <c r="G198" s="89">
        <v>1.2</v>
      </c>
      <c r="H198" s="89">
        <v>1.25</v>
      </c>
      <c r="I198" s="89">
        <v>1.26</v>
      </c>
      <c r="J198" s="89">
        <v>1.2</v>
      </c>
      <c r="K198" s="89">
        <v>1.2</v>
      </c>
      <c r="L198" s="89">
        <v>1.26</v>
      </c>
      <c r="M198" s="148">
        <f>IF('Veva-Producentenprijs'!D220="",NA(),'Veva-Producentenprijs'!D220)</f>
        <v>1.3865000000000001</v>
      </c>
      <c r="N198" s="154">
        <f>IF('Veva-Producentenprijs'!F220="",NA(),'Veva-Producentenprijs'!F220)</f>
        <v>1.649</v>
      </c>
    </row>
    <row r="199" spans="1:15" x14ac:dyDescent="0.25">
      <c r="A199" s="138" t="s">
        <v>221</v>
      </c>
      <c r="B199" s="14">
        <v>42</v>
      </c>
      <c r="C199" s="116"/>
      <c r="D199" s="88">
        <v>1.657</v>
      </c>
      <c r="E199" s="89">
        <v>1.26</v>
      </c>
      <c r="F199" s="89">
        <v>1.26</v>
      </c>
      <c r="G199" s="89">
        <v>1.2</v>
      </c>
      <c r="H199" s="89">
        <v>1.25</v>
      </c>
      <c r="I199" s="89">
        <v>1.26</v>
      </c>
      <c r="J199" s="89">
        <v>1.2</v>
      </c>
      <c r="K199" s="89">
        <v>1.2</v>
      </c>
      <c r="L199" s="89">
        <v>1.26</v>
      </c>
      <c r="M199" s="148">
        <f>IF('Veva-Producentenprijs'!D221="",NA(),'Veva-Producentenprijs'!D221)</f>
        <v>1.3857999999999999</v>
      </c>
      <c r="N199" s="154">
        <f>IF('Veva-Producentenprijs'!F221="",NA(),'Veva-Producentenprijs'!F221)</f>
        <v>1.6479999999999999</v>
      </c>
    </row>
    <row r="200" spans="1:15" x14ac:dyDescent="0.25">
      <c r="A200" s="138" t="s">
        <v>222</v>
      </c>
      <c r="B200" s="12">
        <v>43</v>
      </c>
      <c r="C200" s="116"/>
      <c r="D200" s="88">
        <v>1.657</v>
      </c>
      <c r="E200" s="89">
        <v>1.26</v>
      </c>
      <c r="F200" s="89">
        <v>1.26</v>
      </c>
      <c r="G200" s="89">
        <v>1.2</v>
      </c>
      <c r="H200" s="89">
        <v>1.25</v>
      </c>
      <c r="I200" s="89">
        <v>1.26</v>
      </c>
      <c r="J200" s="89">
        <v>1.2</v>
      </c>
      <c r="K200" s="89">
        <v>1.2</v>
      </c>
      <c r="L200" s="89">
        <v>1.26</v>
      </c>
      <c r="M200" s="148">
        <f>IF('Veva-Producentenprijs'!D222="",NA(),'Veva-Producentenprijs'!D222)</f>
        <v>1.3864000000000001</v>
      </c>
      <c r="N200" s="155">
        <v>1.651</v>
      </c>
    </row>
    <row r="201" spans="1:15" x14ac:dyDescent="0.25">
      <c r="A201" s="138" t="s">
        <v>223</v>
      </c>
      <c r="B201" s="14">
        <v>44</v>
      </c>
      <c r="C201" s="116"/>
      <c r="D201" s="88">
        <v>1.6080000000000001</v>
      </c>
      <c r="E201" s="89">
        <v>1.22</v>
      </c>
      <c r="F201" s="89">
        <v>1.22</v>
      </c>
      <c r="G201" s="89">
        <v>1.1599999999999999</v>
      </c>
      <c r="H201" s="89">
        <v>1.21</v>
      </c>
      <c r="I201" s="89">
        <v>1.22</v>
      </c>
      <c r="J201" s="89">
        <v>1.1599999999999999</v>
      </c>
      <c r="K201" s="89">
        <v>1.1599999999999999</v>
      </c>
      <c r="L201" s="89">
        <v>1.26</v>
      </c>
      <c r="M201" s="148">
        <f>IF('Veva-Producentenprijs'!D223="",NA(),'Veva-Producentenprijs'!D223)</f>
        <v>1.331</v>
      </c>
      <c r="N201" s="155">
        <v>1.605</v>
      </c>
    </row>
    <row r="202" spans="1:15" x14ac:dyDescent="0.25">
      <c r="A202" s="138" t="s">
        <v>224</v>
      </c>
      <c r="B202" s="12">
        <v>45</v>
      </c>
      <c r="C202" s="116"/>
      <c r="D202" s="88">
        <v>1.5489999999999999</v>
      </c>
      <c r="E202" s="89">
        <v>1.17</v>
      </c>
      <c r="F202" s="89">
        <v>1.18</v>
      </c>
      <c r="G202" s="89">
        <v>1.1200000000000001</v>
      </c>
      <c r="H202" s="89">
        <v>1.1499999999999999</v>
      </c>
      <c r="I202" s="89">
        <v>1.18</v>
      </c>
      <c r="J202" s="89">
        <v>1.1200000000000001</v>
      </c>
      <c r="K202" s="89">
        <v>1.1200000000000001</v>
      </c>
      <c r="L202" s="89">
        <v>1.24</v>
      </c>
      <c r="M202" s="148" t="e">
        <f>IF('Veva-Producentenprijs'!D224="",NA(),'Veva-Producentenprijs'!D224)</f>
        <v>#N/A</v>
      </c>
      <c r="N202" s="155">
        <v>1.5449999999999999</v>
      </c>
      <c r="O202" t="s">
        <v>233</v>
      </c>
    </row>
    <row r="203" spans="1:15" x14ac:dyDescent="0.25">
      <c r="A203" s="138" t="s">
        <v>225</v>
      </c>
      <c r="B203" s="14">
        <v>46</v>
      </c>
      <c r="C203" s="116"/>
      <c r="D203" s="88">
        <v>1.5580000000000001</v>
      </c>
      <c r="E203" s="89">
        <v>1.18</v>
      </c>
      <c r="F203" s="89">
        <v>1.18</v>
      </c>
      <c r="G203" s="89">
        <v>1.1200000000000001</v>
      </c>
      <c r="H203" s="89">
        <v>1.17</v>
      </c>
      <c r="I203" s="89">
        <v>1.18</v>
      </c>
      <c r="J203" s="89">
        <v>1.1200000000000001</v>
      </c>
      <c r="K203" s="89">
        <v>1.1200000000000001</v>
      </c>
      <c r="L203" s="89">
        <v>1.18</v>
      </c>
      <c r="M203" s="148">
        <f>IF('Veva-Producentenprijs'!D225="",NA(),'Veva-Producentenprijs'!D225)</f>
        <v>1.3069999999999999</v>
      </c>
      <c r="N203" s="154">
        <f>IF('Veva-Producentenprijs'!F225="",NA(),'Veva-Producentenprijs'!F225)</f>
        <v>1.5469999999999999</v>
      </c>
    </row>
    <row r="204" spans="1:15" x14ac:dyDescent="0.25">
      <c r="A204" s="138" t="s">
        <v>226</v>
      </c>
      <c r="B204" s="12">
        <v>47</v>
      </c>
      <c r="C204" s="116"/>
      <c r="D204" s="88">
        <v>1.5489999999999999</v>
      </c>
      <c r="E204" s="89">
        <v>1.17</v>
      </c>
      <c r="F204" s="89">
        <v>1.17</v>
      </c>
      <c r="G204" s="89">
        <v>1.1100000000000001</v>
      </c>
      <c r="H204" s="89">
        <v>1.1599999999999999</v>
      </c>
      <c r="I204" s="89">
        <v>1.17</v>
      </c>
      <c r="J204" s="89">
        <v>1.1100000000000001</v>
      </c>
      <c r="K204" s="89">
        <v>1.1100000000000001</v>
      </c>
      <c r="L204" s="89">
        <v>1.17</v>
      </c>
      <c r="M204" s="148">
        <f>IF('Veva-Producentenprijs'!D226="",NA(),'Veva-Producentenprijs'!D226)</f>
        <v>1.288</v>
      </c>
      <c r="N204" s="154">
        <f>IF('Veva-Producentenprijs'!F226="",NA(),'Veva-Producentenprijs'!F226)</f>
        <v>1.5309999999999999</v>
      </c>
    </row>
    <row r="205" spans="1:15" x14ac:dyDescent="0.25">
      <c r="A205" s="138" t="s">
        <v>227</v>
      </c>
      <c r="B205" s="14">
        <v>48</v>
      </c>
      <c r="C205" s="116"/>
      <c r="D205" s="88">
        <v>1.5529999999999999</v>
      </c>
      <c r="E205" s="89">
        <v>1.17</v>
      </c>
      <c r="F205" s="89">
        <v>1.17</v>
      </c>
      <c r="G205" s="89">
        <v>1.1100000000000001</v>
      </c>
      <c r="H205" s="89">
        <v>1.1599999999999999</v>
      </c>
      <c r="I205" s="89">
        <v>1.17</v>
      </c>
      <c r="J205" s="89">
        <v>1.1100000000000001</v>
      </c>
      <c r="K205" s="89">
        <v>1.1100000000000001</v>
      </c>
      <c r="L205" s="89">
        <v>1.18</v>
      </c>
      <c r="M205" s="148">
        <f>IF('Veva-Producentenprijs'!D227="",NA(),'Veva-Producentenprijs'!D227)</f>
        <v>1.2869999999999999</v>
      </c>
      <c r="N205" s="154">
        <f>IF('Veva-Producentenprijs'!F227="",NA(),'Veva-Producentenprijs'!F227)</f>
        <v>1.536</v>
      </c>
    </row>
    <row r="206" spans="1:15" x14ac:dyDescent="0.25">
      <c r="A206" s="138" t="s">
        <v>228</v>
      </c>
      <c r="B206" s="12">
        <v>49</v>
      </c>
      <c r="C206" s="116"/>
      <c r="D206" s="88">
        <v>1.613</v>
      </c>
      <c r="E206" s="89">
        <v>1.22</v>
      </c>
      <c r="F206" s="89">
        <v>1.22</v>
      </c>
      <c r="G206" s="89">
        <v>1.1599999999999999</v>
      </c>
      <c r="H206" s="89">
        <v>1.21</v>
      </c>
      <c r="I206" s="89">
        <v>1.22</v>
      </c>
      <c r="J206" s="89">
        <v>1.1599999999999999</v>
      </c>
      <c r="K206" s="89">
        <v>1.1599999999999999</v>
      </c>
      <c r="L206" s="89">
        <v>1.22</v>
      </c>
      <c r="M206" s="148">
        <f>IF('Veva-Producentenprijs'!D228="",NA(),'Veva-Producentenprijs'!D228)</f>
        <v>1.3360000000000001</v>
      </c>
      <c r="N206" s="154">
        <f>IF('Veva-Producentenprijs'!F228="",NA(),'Veva-Producentenprijs'!F228)</f>
        <v>1.581</v>
      </c>
    </row>
    <row r="207" spans="1:15" x14ac:dyDescent="0.25">
      <c r="A207" s="138" t="s">
        <v>229</v>
      </c>
      <c r="B207" s="14">
        <v>50</v>
      </c>
      <c r="C207" s="116"/>
      <c r="D207" s="88">
        <v>1.538</v>
      </c>
      <c r="E207" s="89">
        <v>1.1599999999999999</v>
      </c>
      <c r="F207" s="89">
        <v>1.165</v>
      </c>
      <c r="G207" s="11" t="e">
        <v>#N/A</v>
      </c>
      <c r="H207" s="89">
        <v>1.1499999999999999</v>
      </c>
      <c r="I207" s="89">
        <v>1.1599999999999999</v>
      </c>
      <c r="J207" s="89">
        <v>1.1000000000000001</v>
      </c>
      <c r="K207" s="89">
        <v>1.1000000000000001</v>
      </c>
      <c r="L207" s="88">
        <v>1.165</v>
      </c>
      <c r="M207" s="148">
        <f>IF('Veva-Producentenprijs'!D229="",NA(),'Veva-Producentenprijs'!D229)</f>
        <v>1.276</v>
      </c>
      <c r="N207" s="154">
        <f>IF('Veva-Producentenprijs'!F229="",NA(),'Veva-Producentenprijs'!F229)</f>
        <v>1.532</v>
      </c>
    </row>
    <row r="208" spans="1:15" x14ac:dyDescent="0.25">
      <c r="A208" s="138" t="s">
        <v>230</v>
      </c>
      <c r="B208" s="12">
        <v>51</v>
      </c>
      <c r="C208" s="116"/>
      <c r="D208" s="88">
        <v>1.4810000000000001</v>
      </c>
      <c r="E208" s="89">
        <v>1.1100000000000001</v>
      </c>
      <c r="F208" s="89">
        <v>1.1100000000000001</v>
      </c>
      <c r="G208" s="89">
        <v>1.05</v>
      </c>
      <c r="H208" s="89">
        <v>1.1000000000000001</v>
      </c>
      <c r="I208" s="89">
        <v>1.1100000000000001</v>
      </c>
      <c r="J208" s="89">
        <v>1.05</v>
      </c>
      <c r="K208" s="89">
        <v>1.05</v>
      </c>
      <c r="L208" s="89">
        <v>1.1100000000000001</v>
      </c>
      <c r="M208" s="148">
        <f>IF('Veva-Producentenprijs'!D230="",NA(),'Veva-Producentenprijs'!D230)</f>
        <v>1.228</v>
      </c>
      <c r="N208" s="154">
        <f>IF('Veva-Producentenprijs'!F230="",NA(),'Veva-Producentenprijs'!F230)</f>
        <v>1.4750000000000001</v>
      </c>
    </row>
    <row r="209" spans="1:18" ht="15.75" thickBot="1" x14ac:dyDescent="0.3">
      <c r="A209" s="138" t="s">
        <v>231</v>
      </c>
      <c r="B209" s="14">
        <v>52</v>
      </c>
      <c r="C209" s="116"/>
      <c r="D209" s="11" t="e">
        <v>#N/A</v>
      </c>
      <c r="E209" s="89">
        <v>1.06</v>
      </c>
      <c r="F209" s="89">
        <v>1.06</v>
      </c>
      <c r="G209" s="89">
        <v>1</v>
      </c>
      <c r="H209" s="89">
        <v>1.04</v>
      </c>
      <c r="I209" s="89">
        <v>1.06</v>
      </c>
      <c r="J209" s="89">
        <v>1</v>
      </c>
      <c r="K209" s="89">
        <v>1</v>
      </c>
      <c r="L209" s="89">
        <v>1.06</v>
      </c>
      <c r="M209" s="148">
        <f>IF('Veva-Producentenprijs'!D231="",NA(),'Veva-Producentenprijs'!D231)</f>
        <v>1.167</v>
      </c>
      <c r="N209" s="154">
        <f>IF('Veva-Producentenprijs'!F231="",NA(),'Veva-Producentenprijs'!F231)</f>
        <v>1.427</v>
      </c>
    </row>
    <row r="210" spans="1:18" x14ac:dyDescent="0.25">
      <c r="A210" s="137" t="s">
        <v>235</v>
      </c>
      <c r="B210" s="124">
        <v>1</v>
      </c>
      <c r="C210" s="125">
        <v>2014</v>
      </c>
      <c r="D210" s="142">
        <v>1.423</v>
      </c>
      <c r="E210" s="143"/>
      <c r="F210" s="143">
        <v>1.06</v>
      </c>
      <c r="G210" s="143">
        <v>1</v>
      </c>
      <c r="H210" s="143">
        <v>1.04</v>
      </c>
      <c r="I210" s="143">
        <v>1.06</v>
      </c>
      <c r="J210" s="143">
        <v>1</v>
      </c>
      <c r="K210" s="143">
        <v>1</v>
      </c>
      <c r="L210" s="143">
        <v>1.06</v>
      </c>
      <c r="M210" s="144" t="e">
        <f>IF('Veva-Producentenprijs'!D232="",NA(),'Veva-Producentenprijs'!D232)</f>
        <v>#N/A</v>
      </c>
      <c r="N210" s="156">
        <v>1.4059999999999999</v>
      </c>
      <c r="O210" s="1" t="s">
        <v>287</v>
      </c>
      <c r="P210" s="1"/>
      <c r="Q210" s="1"/>
      <c r="R210" s="1"/>
    </row>
    <row r="211" spans="1:18" x14ac:dyDescent="0.25">
      <c r="A211" s="138" t="s">
        <v>236</v>
      </c>
      <c r="B211" s="14">
        <v>2</v>
      </c>
      <c r="C211" s="116"/>
      <c r="D211" s="88">
        <v>1.4219999999999999</v>
      </c>
      <c r="E211" s="89">
        <v>1.06</v>
      </c>
      <c r="F211" s="89">
        <v>1.06</v>
      </c>
      <c r="G211" s="89">
        <v>1</v>
      </c>
      <c r="H211" s="89">
        <v>1.05</v>
      </c>
      <c r="I211" s="89">
        <v>1.06</v>
      </c>
      <c r="J211" s="89">
        <v>1</v>
      </c>
      <c r="K211" s="89">
        <v>1</v>
      </c>
      <c r="L211" s="89">
        <v>1.06</v>
      </c>
      <c r="M211" s="157">
        <v>1.167</v>
      </c>
      <c r="N211" s="155">
        <v>1.407</v>
      </c>
    </row>
    <row r="212" spans="1:18" x14ac:dyDescent="0.25">
      <c r="A212" s="139" t="s">
        <v>237</v>
      </c>
      <c r="B212" s="15">
        <v>3</v>
      </c>
      <c r="C212" s="116"/>
      <c r="D212" s="88">
        <v>1.429</v>
      </c>
      <c r="E212" s="89">
        <v>1.07</v>
      </c>
      <c r="F212" s="89">
        <v>1.07</v>
      </c>
      <c r="G212" s="89">
        <v>1.01</v>
      </c>
      <c r="H212" s="89">
        <v>1.06</v>
      </c>
      <c r="I212" s="89">
        <v>1.07</v>
      </c>
      <c r="J212" s="89">
        <v>1.01</v>
      </c>
      <c r="K212" s="89">
        <v>1.01</v>
      </c>
      <c r="L212" s="89">
        <v>1.07</v>
      </c>
      <c r="M212" s="157">
        <v>1.1879999999999999</v>
      </c>
      <c r="N212" s="155">
        <v>1.4139999999999999</v>
      </c>
    </row>
    <row r="213" spans="1:18" x14ac:dyDescent="0.25">
      <c r="A213" s="138" t="s">
        <v>238</v>
      </c>
      <c r="B213" s="14">
        <v>4</v>
      </c>
      <c r="C213" s="116"/>
      <c r="D213" s="88">
        <v>1.462</v>
      </c>
      <c r="E213" s="145">
        <v>1.0900000000000001</v>
      </c>
      <c r="F213" s="89">
        <v>1.1000000000000001</v>
      </c>
      <c r="G213" s="89">
        <v>1.03</v>
      </c>
      <c r="H213" s="89">
        <v>1.08</v>
      </c>
      <c r="I213" s="89">
        <v>1.1000000000000001</v>
      </c>
      <c r="J213" s="89">
        <v>1.03</v>
      </c>
      <c r="K213" s="89">
        <v>1.03</v>
      </c>
      <c r="L213" s="89">
        <v>1.1000000000000001</v>
      </c>
      <c r="M213" s="157">
        <v>1.21</v>
      </c>
      <c r="N213" s="155">
        <v>1.4450000000000001</v>
      </c>
    </row>
    <row r="214" spans="1:18" x14ac:dyDescent="0.25">
      <c r="A214" s="139" t="s">
        <v>239</v>
      </c>
      <c r="B214" s="15">
        <v>5</v>
      </c>
      <c r="C214" s="116"/>
      <c r="D214" s="88">
        <v>1.502</v>
      </c>
      <c r="E214" s="11">
        <v>1.1299999999999999</v>
      </c>
      <c r="F214" s="89">
        <v>1.1299999999999999</v>
      </c>
      <c r="G214" s="89">
        <v>1.07</v>
      </c>
      <c r="H214" s="89">
        <v>1.1200000000000001</v>
      </c>
      <c r="I214" s="89">
        <v>1.1299999999999999</v>
      </c>
      <c r="J214" s="89">
        <v>1.07</v>
      </c>
      <c r="K214" s="89">
        <v>1.07</v>
      </c>
      <c r="L214" s="89">
        <v>1.1299999999999999</v>
      </c>
      <c r="M214" s="157">
        <v>1.25</v>
      </c>
      <c r="N214" s="154">
        <v>1.49</v>
      </c>
    </row>
    <row r="215" spans="1:18" x14ac:dyDescent="0.25">
      <c r="A215" s="138" t="s">
        <v>240</v>
      </c>
      <c r="B215" s="14">
        <v>6</v>
      </c>
      <c r="C215" s="116"/>
      <c r="D215" s="88">
        <v>1.468</v>
      </c>
      <c r="E215" s="89">
        <v>1.1000000000000001</v>
      </c>
      <c r="F215" s="89">
        <v>1.1000000000000001</v>
      </c>
      <c r="G215" s="89">
        <v>1.04</v>
      </c>
      <c r="H215" s="89">
        <v>1.08</v>
      </c>
      <c r="I215" s="89">
        <v>1.1000000000000001</v>
      </c>
      <c r="J215" s="89">
        <v>1.04</v>
      </c>
      <c r="K215" s="89">
        <v>1.04</v>
      </c>
      <c r="L215" s="89">
        <v>1.1000000000000001</v>
      </c>
      <c r="M215" s="157">
        <v>1.2150000000000001</v>
      </c>
      <c r="N215" s="155">
        <v>1.4510000000000001</v>
      </c>
    </row>
    <row r="216" spans="1:18" x14ac:dyDescent="0.25">
      <c r="A216" s="139" t="s">
        <v>241</v>
      </c>
      <c r="B216" s="15">
        <v>7</v>
      </c>
      <c r="C216" s="116"/>
      <c r="D216" s="88">
        <v>1.4330000000000001</v>
      </c>
      <c r="E216" s="89">
        <v>1.07</v>
      </c>
      <c r="F216" s="89">
        <v>1.07</v>
      </c>
      <c r="G216" s="89">
        <v>1.01</v>
      </c>
      <c r="H216" s="89">
        <v>1.06</v>
      </c>
      <c r="I216" s="89">
        <v>1.07</v>
      </c>
      <c r="J216" s="89">
        <v>1.01</v>
      </c>
      <c r="K216" s="89">
        <v>1.01</v>
      </c>
      <c r="L216" s="89">
        <v>1.07</v>
      </c>
      <c r="M216" s="157">
        <v>1.2150000000000001</v>
      </c>
      <c r="N216" s="155">
        <v>1.4219999999999999</v>
      </c>
    </row>
    <row r="217" spans="1:18" x14ac:dyDescent="0.25">
      <c r="A217" s="138" t="s">
        <v>242</v>
      </c>
      <c r="B217" s="14">
        <v>8</v>
      </c>
      <c r="C217" s="116"/>
      <c r="D217" s="88">
        <v>1.4159999999999999</v>
      </c>
      <c r="E217" s="89">
        <v>1.06</v>
      </c>
      <c r="F217" s="89">
        <v>1.06</v>
      </c>
      <c r="G217" s="89">
        <v>1</v>
      </c>
      <c r="H217" s="89">
        <v>1.05</v>
      </c>
      <c r="I217" s="89">
        <v>1.06</v>
      </c>
      <c r="J217" s="89">
        <v>1</v>
      </c>
      <c r="K217" s="89">
        <v>1</v>
      </c>
      <c r="L217" s="89">
        <v>1.06</v>
      </c>
      <c r="M217" s="157">
        <v>1.1779999999999999</v>
      </c>
      <c r="N217" s="158">
        <v>1.403</v>
      </c>
    </row>
    <row r="218" spans="1:18" x14ac:dyDescent="0.25">
      <c r="A218" s="139" t="s">
        <v>243</v>
      </c>
      <c r="B218" s="15">
        <v>9</v>
      </c>
      <c r="C218" s="116"/>
      <c r="D218" s="88">
        <v>1.39</v>
      </c>
      <c r="E218" s="89">
        <v>1.04</v>
      </c>
      <c r="F218" s="89">
        <v>1.03</v>
      </c>
      <c r="G218" s="89">
        <v>0.98</v>
      </c>
      <c r="H218" s="89">
        <v>1.02</v>
      </c>
      <c r="I218" s="89">
        <v>1.03</v>
      </c>
      <c r="J218" s="89">
        <v>0.98</v>
      </c>
      <c r="K218" s="89">
        <v>0.98</v>
      </c>
      <c r="L218" s="89">
        <v>1.03</v>
      </c>
      <c r="M218" s="157">
        <v>1.149</v>
      </c>
      <c r="N218" s="155">
        <v>1.377</v>
      </c>
    </row>
    <row r="219" spans="1:18" x14ac:dyDescent="0.25">
      <c r="A219" s="138" t="s">
        <v>244</v>
      </c>
      <c r="B219" s="14">
        <v>10</v>
      </c>
      <c r="C219" s="116"/>
      <c r="D219" s="88">
        <v>1.365</v>
      </c>
      <c r="E219" s="89">
        <v>1.02</v>
      </c>
      <c r="F219" s="89">
        <v>1.01</v>
      </c>
      <c r="G219" s="89">
        <v>0.96</v>
      </c>
      <c r="H219" s="89">
        <v>1</v>
      </c>
      <c r="I219" s="89">
        <v>1.01</v>
      </c>
      <c r="J219" s="89">
        <v>0.96</v>
      </c>
      <c r="K219" s="89">
        <v>0.96</v>
      </c>
      <c r="L219" s="89">
        <v>1.01</v>
      </c>
      <c r="M219" s="157">
        <v>1.1299999999999999</v>
      </c>
      <c r="N219" s="155">
        <v>1.351</v>
      </c>
    </row>
    <row r="220" spans="1:18" x14ac:dyDescent="0.25">
      <c r="A220" s="139" t="s">
        <v>245</v>
      </c>
      <c r="B220" s="15">
        <v>11</v>
      </c>
      <c r="C220" s="116"/>
      <c r="D220" s="88">
        <v>1.3819999999999999</v>
      </c>
      <c r="E220" s="89">
        <v>1.03</v>
      </c>
      <c r="F220" s="89">
        <v>1.03</v>
      </c>
      <c r="G220" s="89">
        <v>0.97</v>
      </c>
      <c r="H220" s="89">
        <v>1.02</v>
      </c>
      <c r="I220" s="89">
        <v>1.03</v>
      </c>
      <c r="J220" s="89">
        <v>0.97</v>
      </c>
      <c r="K220" s="89">
        <v>0.97</v>
      </c>
      <c r="L220" s="89">
        <v>1.03</v>
      </c>
      <c r="M220" s="157">
        <v>1.1479999999999999</v>
      </c>
      <c r="N220" s="155">
        <v>1.375</v>
      </c>
    </row>
    <row r="221" spans="1:18" x14ac:dyDescent="0.25">
      <c r="A221" s="138" t="s">
        <v>246</v>
      </c>
      <c r="B221" s="14">
        <v>12</v>
      </c>
      <c r="C221" s="116"/>
      <c r="D221" s="88">
        <v>1.506</v>
      </c>
      <c r="E221" s="89">
        <v>1.1299999999999999</v>
      </c>
      <c r="F221" s="89">
        <v>1.1299999999999999</v>
      </c>
      <c r="G221" s="89">
        <v>1.07</v>
      </c>
      <c r="H221" s="89">
        <v>1.1200000000000001</v>
      </c>
      <c r="I221" s="89">
        <v>1.1299999999999999</v>
      </c>
      <c r="J221" s="89">
        <v>1.07</v>
      </c>
      <c r="K221" s="89">
        <v>1.07</v>
      </c>
      <c r="L221" s="89">
        <v>1.1299999999999999</v>
      </c>
      <c r="M221" s="157">
        <v>1.26</v>
      </c>
      <c r="N221" s="155">
        <v>1.496</v>
      </c>
    </row>
    <row r="222" spans="1:18" x14ac:dyDescent="0.25">
      <c r="A222" s="139" t="s">
        <v>247</v>
      </c>
      <c r="B222" s="15">
        <v>13</v>
      </c>
      <c r="C222" s="116"/>
      <c r="D222" s="88">
        <v>1.4710000000000001</v>
      </c>
      <c r="E222" s="89">
        <v>1.1000000000000001</v>
      </c>
      <c r="F222" s="89">
        <v>1.1000000000000001</v>
      </c>
      <c r="G222" s="89">
        <v>1.04</v>
      </c>
      <c r="H222" s="89">
        <v>1.0900000000000001</v>
      </c>
      <c r="I222" s="89">
        <v>1.1000000000000001</v>
      </c>
      <c r="J222" s="89">
        <v>1.04</v>
      </c>
      <c r="K222" s="89">
        <v>1.04</v>
      </c>
      <c r="L222" s="89">
        <v>1.1000000000000001</v>
      </c>
      <c r="M222" s="157">
        <v>1.2210000000000001</v>
      </c>
      <c r="N222" s="154">
        <v>1.46</v>
      </c>
    </row>
    <row r="223" spans="1:18" x14ac:dyDescent="0.25">
      <c r="A223" s="138" t="s">
        <v>248</v>
      </c>
      <c r="B223" s="14">
        <v>14</v>
      </c>
      <c r="C223" s="116"/>
      <c r="D223" s="88">
        <v>1.4710000000000001</v>
      </c>
      <c r="E223" s="89">
        <v>1.1000000000000001</v>
      </c>
      <c r="F223" s="89">
        <v>1.1100000000000001</v>
      </c>
      <c r="G223" s="89">
        <v>1.04</v>
      </c>
      <c r="H223" s="89">
        <v>1.0900000000000001</v>
      </c>
      <c r="I223" s="89">
        <v>1.1100000000000001</v>
      </c>
      <c r="J223" s="89">
        <v>1.04</v>
      </c>
      <c r="K223" s="89">
        <v>1.04</v>
      </c>
      <c r="L223" s="89">
        <v>1.1100000000000001</v>
      </c>
      <c r="M223" s="157">
        <v>1.1160000000000001</v>
      </c>
      <c r="N223" s="154">
        <v>1.46</v>
      </c>
    </row>
    <row r="224" spans="1:18" x14ac:dyDescent="0.25">
      <c r="A224" s="139" t="s">
        <v>249</v>
      </c>
      <c r="B224" s="15">
        <v>15</v>
      </c>
      <c r="C224" s="116"/>
      <c r="D224" s="88">
        <v>1.53</v>
      </c>
      <c r="E224" s="89">
        <v>1.1499999999999999</v>
      </c>
      <c r="F224" s="89">
        <v>1.1499999999999999</v>
      </c>
      <c r="G224" s="89">
        <v>1.0900000000000001</v>
      </c>
      <c r="H224" s="89">
        <v>1.1399999999999999</v>
      </c>
      <c r="I224" s="89">
        <v>1.1499999999999999</v>
      </c>
      <c r="J224" s="89">
        <v>1.0900000000000001</v>
      </c>
      <c r="K224" s="89">
        <v>1.0900000000000001</v>
      </c>
      <c r="L224" s="89">
        <v>1.1499999999999999</v>
      </c>
      <c r="M224" s="157">
        <v>1.2749999999999999</v>
      </c>
      <c r="N224" s="155">
        <v>1.5209999999999999</v>
      </c>
    </row>
    <row r="225" spans="1:14" x14ac:dyDescent="0.25">
      <c r="A225" s="138" t="s">
        <v>250</v>
      </c>
      <c r="B225" s="14">
        <v>16</v>
      </c>
      <c r="C225" s="116"/>
      <c r="D225" s="88">
        <v>1.5449999999999999</v>
      </c>
      <c r="E225" s="89">
        <v>1.1599999999999999</v>
      </c>
      <c r="F225" s="89">
        <v>1.1599999999999999</v>
      </c>
      <c r="G225" s="89">
        <v>1.1000000000000001</v>
      </c>
      <c r="H225" s="89">
        <v>1.1499999999999999</v>
      </c>
      <c r="I225" s="89">
        <v>1.1499999999999999</v>
      </c>
      <c r="J225" s="89">
        <v>1.1000000000000001</v>
      </c>
      <c r="K225" s="89">
        <v>1.1000000000000001</v>
      </c>
      <c r="L225" s="89">
        <v>1.1599999999999999</v>
      </c>
      <c r="M225" s="157">
        <v>1.288</v>
      </c>
      <c r="N225" s="155">
        <v>1.53</v>
      </c>
    </row>
    <row r="226" spans="1:14" x14ac:dyDescent="0.25">
      <c r="A226" s="139" t="s">
        <v>251</v>
      </c>
      <c r="B226" s="15">
        <v>17</v>
      </c>
      <c r="C226" s="116"/>
      <c r="D226" s="88">
        <v>1.4990000000000001</v>
      </c>
      <c r="E226" s="89">
        <v>1.1299999999999999</v>
      </c>
      <c r="F226" s="89">
        <v>1.1299999999999999</v>
      </c>
      <c r="G226" s="89">
        <v>1.07</v>
      </c>
      <c r="H226" s="89">
        <v>1.1200000000000001</v>
      </c>
      <c r="I226" s="89">
        <v>1.1299999999999999</v>
      </c>
      <c r="J226" s="89">
        <v>1.07</v>
      </c>
      <c r="K226" s="89">
        <v>1.07</v>
      </c>
      <c r="L226" s="89">
        <v>1.1299999999999999</v>
      </c>
      <c r="M226" s="157">
        <v>1.254</v>
      </c>
      <c r="N226" s="155">
        <v>1.494</v>
      </c>
    </row>
    <row r="227" spans="1:14" x14ac:dyDescent="0.25">
      <c r="A227" s="138" t="s">
        <v>252</v>
      </c>
      <c r="B227" s="14">
        <v>18</v>
      </c>
      <c r="C227" s="116"/>
      <c r="D227" s="88">
        <v>1.518</v>
      </c>
      <c r="E227" s="89">
        <v>1.1399999999999999</v>
      </c>
      <c r="F227" s="89">
        <v>1.1399999999999999</v>
      </c>
      <c r="G227" s="89">
        <v>1.08</v>
      </c>
      <c r="H227" s="89">
        <v>1.1299999999999999</v>
      </c>
      <c r="I227" s="89">
        <v>1.1399999999999999</v>
      </c>
      <c r="J227" s="89">
        <v>1.08</v>
      </c>
      <c r="K227" s="89">
        <v>1.08</v>
      </c>
      <c r="L227" s="89">
        <v>1.1399999999999999</v>
      </c>
      <c r="M227" s="157">
        <v>1.2629999999999999</v>
      </c>
      <c r="N227" s="155">
        <v>1.5029999999999999</v>
      </c>
    </row>
    <row r="228" spans="1:14" x14ac:dyDescent="0.25">
      <c r="A228" s="139" t="s">
        <v>253</v>
      </c>
      <c r="B228" s="15">
        <v>19</v>
      </c>
      <c r="C228" s="116"/>
      <c r="D228" s="88">
        <v>1.526</v>
      </c>
      <c r="E228" s="89">
        <v>1.1499999999999999</v>
      </c>
      <c r="F228" s="89">
        <v>1.1499999999999999</v>
      </c>
      <c r="G228" s="89">
        <v>1.0900000000000001</v>
      </c>
      <c r="H228" s="89">
        <v>1.1299999999999999</v>
      </c>
      <c r="I228" s="89">
        <v>1.1499999999999999</v>
      </c>
      <c r="J228" s="89">
        <v>1.0900000000000001</v>
      </c>
      <c r="K228" s="89">
        <v>1.0900000000000001</v>
      </c>
      <c r="L228" s="89">
        <v>1.1499999999999999</v>
      </c>
      <c r="M228" s="157">
        <v>1.276</v>
      </c>
      <c r="N228" s="155">
        <v>1.5169999999999999</v>
      </c>
    </row>
    <row r="229" spans="1:14" x14ac:dyDescent="0.25">
      <c r="A229" s="138" t="s">
        <v>254</v>
      </c>
      <c r="B229" s="14">
        <v>20</v>
      </c>
      <c r="C229" s="116"/>
      <c r="D229" s="88">
        <v>1.5249999999999999</v>
      </c>
      <c r="E229" s="89">
        <v>1.1499999999999999</v>
      </c>
      <c r="F229" s="89">
        <v>1.1499999999999999</v>
      </c>
      <c r="G229" s="89">
        <v>1.0900000000000001</v>
      </c>
      <c r="H229" s="89">
        <v>1.1299999999999999</v>
      </c>
      <c r="I229" s="89">
        <v>1.1499999999999999</v>
      </c>
      <c r="J229" s="89">
        <v>1.0900000000000001</v>
      </c>
      <c r="K229" s="89">
        <v>1.0900000000000001</v>
      </c>
      <c r="L229" s="89">
        <v>1.1499999999999999</v>
      </c>
      <c r="M229" s="157">
        <v>1.276</v>
      </c>
      <c r="N229" s="155">
        <v>1.5109999999999999</v>
      </c>
    </row>
    <row r="230" spans="1:14" x14ac:dyDescent="0.25">
      <c r="A230" s="139" t="s">
        <v>255</v>
      </c>
      <c r="B230" s="15">
        <v>21</v>
      </c>
      <c r="C230" s="116"/>
      <c r="D230" s="88">
        <v>1.524</v>
      </c>
      <c r="E230" s="89">
        <v>1.1499999999999999</v>
      </c>
      <c r="F230" s="89">
        <v>1.1499999999999999</v>
      </c>
      <c r="G230" s="89">
        <v>1.0900000000000001</v>
      </c>
      <c r="H230" s="89">
        <v>1.1399999999999999</v>
      </c>
      <c r="I230" s="89">
        <v>1.1499999999999999</v>
      </c>
      <c r="J230" s="89">
        <v>1.0900000000000001</v>
      </c>
      <c r="K230" s="89">
        <v>1.0900000000000001</v>
      </c>
      <c r="L230" s="89">
        <v>1.1499999999999999</v>
      </c>
      <c r="M230" s="157">
        <v>1.2789999999999999</v>
      </c>
      <c r="N230" s="155">
        <v>1.5115978643278332</v>
      </c>
    </row>
    <row r="231" spans="1:14" x14ac:dyDescent="0.25">
      <c r="A231" s="138" t="s">
        <v>256</v>
      </c>
      <c r="B231" s="14">
        <v>22</v>
      </c>
      <c r="C231" s="116"/>
      <c r="D231" s="88">
        <v>1.6040000000000001</v>
      </c>
      <c r="E231" s="89">
        <v>1.22</v>
      </c>
      <c r="F231" s="89">
        <v>1.21</v>
      </c>
      <c r="G231" s="89">
        <v>1.1599999999999999</v>
      </c>
      <c r="H231" s="89">
        <v>1.21</v>
      </c>
      <c r="I231" s="89">
        <v>1.21</v>
      </c>
      <c r="J231" s="89">
        <v>1.1599999999999999</v>
      </c>
      <c r="K231" s="89">
        <v>1.1599999999999999</v>
      </c>
      <c r="L231" s="89">
        <v>1.21</v>
      </c>
      <c r="M231" s="157">
        <v>1.34</v>
      </c>
      <c r="N231" s="155">
        <v>1.5922091769674949</v>
      </c>
    </row>
    <row r="232" spans="1:14" x14ac:dyDescent="0.25">
      <c r="A232" s="139" t="s">
        <v>257</v>
      </c>
      <c r="B232" s="15">
        <v>23</v>
      </c>
      <c r="C232" s="116"/>
      <c r="D232" s="88">
        <v>1.5189999999999999</v>
      </c>
      <c r="E232" s="89">
        <v>1.22</v>
      </c>
      <c r="F232" s="89">
        <v>1.22</v>
      </c>
      <c r="G232" s="89">
        <v>1.1599999999999999</v>
      </c>
      <c r="H232" s="89">
        <v>1.21</v>
      </c>
      <c r="I232" s="89">
        <v>1.22</v>
      </c>
      <c r="J232" s="89">
        <v>1.1599999999999999</v>
      </c>
      <c r="K232" s="89">
        <v>1.1599999999999999</v>
      </c>
      <c r="L232" s="89">
        <v>1.22</v>
      </c>
      <c r="M232" s="157">
        <v>1.347</v>
      </c>
      <c r="N232" s="154">
        <v>1.6018143800440205</v>
      </c>
    </row>
    <row r="233" spans="1:14" x14ac:dyDescent="0.25">
      <c r="A233" s="138" t="s">
        <v>258</v>
      </c>
      <c r="B233" s="14">
        <v>24</v>
      </c>
      <c r="C233" s="116"/>
      <c r="D233" s="88">
        <v>1.6359999999999999</v>
      </c>
      <c r="E233" s="89">
        <v>1.24</v>
      </c>
      <c r="F233" s="89">
        <v>1.24</v>
      </c>
      <c r="G233" s="89">
        <v>1.18</v>
      </c>
      <c r="H233" s="89">
        <v>1.23</v>
      </c>
      <c r="I233" s="89">
        <v>1.24</v>
      </c>
      <c r="J233" s="89">
        <v>1.18</v>
      </c>
      <c r="K233" s="89">
        <v>1.18</v>
      </c>
      <c r="L233" s="89">
        <v>1.24</v>
      </c>
      <c r="M233" s="157">
        <v>1.365</v>
      </c>
      <c r="N233" s="154">
        <v>1.6232881867519147</v>
      </c>
    </row>
    <row r="234" spans="1:14" x14ac:dyDescent="0.25">
      <c r="A234" s="139" t="s">
        <v>259</v>
      </c>
      <c r="B234" s="15">
        <v>25</v>
      </c>
      <c r="C234" s="116"/>
      <c r="D234" s="88">
        <v>1.63</v>
      </c>
      <c r="E234" s="89">
        <v>1.24</v>
      </c>
      <c r="F234" s="89">
        <v>1.24</v>
      </c>
      <c r="G234" s="89">
        <v>1.18</v>
      </c>
      <c r="H234" s="89">
        <v>1.23</v>
      </c>
      <c r="I234" s="89">
        <v>1.24</v>
      </c>
      <c r="J234" s="89">
        <v>1.18</v>
      </c>
      <c r="K234" s="89">
        <v>1.18</v>
      </c>
      <c r="L234" s="89">
        <v>1.24</v>
      </c>
      <c r="M234" s="157">
        <v>1.37</v>
      </c>
      <c r="N234" s="154">
        <v>1.629954218851686</v>
      </c>
    </row>
    <row r="235" spans="1:14" x14ac:dyDescent="0.25">
      <c r="A235" s="138" t="s">
        <v>260</v>
      </c>
      <c r="B235" s="14">
        <v>26</v>
      </c>
      <c r="C235" s="116"/>
      <c r="D235" s="88">
        <v>1.6859999999999999</v>
      </c>
      <c r="E235" s="89">
        <v>1.26</v>
      </c>
      <c r="F235" s="89">
        <v>1.26</v>
      </c>
      <c r="G235" s="89">
        <v>1.2</v>
      </c>
      <c r="H235" s="89">
        <v>1.25</v>
      </c>
      <c r="I235" s="89">
        <v>1.26</v>
      </c>
      <c r="J235" s="89">
        <v>1.2</v>
      </c>
      <c r="K235" s="89">
        <v>1.2</v>
      </c>
      <c r="L235" s="89">
        <v>1.26</v>
      </c>
      <c r="M235" s="157">
        <v>1.387</v>
      </c>
      <c r="N235" s="154">
        <v>1.6575142989102623</v>
      </c>
    </row>
    <row r="236" spans="1:14" x14ac:dyDescent="0.25">
      <c r="A236" s="139" t="s">
        <v>261</v>
      </c>
      <c r="B236" s="15">
        <v>27</v>
      </c>
      <c r="C236" s="116"/>
      <c r="D236" s="88">
        <v>1.728</v>
      </c>
      <c r="E236" s="89">
        <v>1.29</v>
      </c>
      <c r="F236" s="89">
        <v>1.29</v>
      </c>
      <c r="G236" s="89">
        <v>1.23</v>
      </c>
      <c r="H236" s="89">
        <v>1.28</v>
      </c>
      <c r="I236" s="89">
        <v>1.29</v>
      </c>
      <c r="J236" s="89">
        <v>1.23</v>
      </c>
      <c r="K236" s="89">
        <v>1.23</v>
      </c>
      <c r="L236" s="89">
        <v>1.29</v>
      </c>
      <c r="M236" s="157">
        <v>1.419</v>
      </c>
      <c r="N236" s="154">
        <v>1.6906585484528489</v>
      </c>
    </row>
    <row r="237" spans="1:14" x14ac:dyDescent="0.25">
      <c r="A237" s="138" t="s">
        <v>262</v>
      </c>
      <c r="B237" s="14">
        <v>28</v>
      </c>
      <c r="C237" s="116"/>
      <c r="D237" s="88">
        <v>1.6879999999999999</v>
      </c>
      <c r="E237" s="89">
        <v>1.26</v>
      </c>
      <c r="F237" s="89">
        <v>1.26</v>
      </c>
      <c r="G237" s="89">
        <v>1.2</v>
      </c>
      <c r="H237" s="89">
        <v>1.25</v>
      </c>
      <c r="I237" s="89">
        <v>1.26</v>
      </c>
      <c r="J237" s="89">
        <v>1.2</v>
      </c>
      <c r="K237" s="89">
        <v>1.2</v>
      </c>
      <c r="L237" s="89">
        <v>1.26</v>
      </c>
      <c r="M237" s="157">
        <v>1.39</v>
      </c>
      <c r="N237" s="155">
        <v>1.6557114208467858</v>
      </c>
    </row>
    <row r="238" spans="1:14" x14ac:dyDescent="0.25">
      <c r="A238" s="139" t="s">
        <v>263</v>
      </c>
      <c r="B238" s="15">
        <v>29</v>
      </c>
      <c r="C238" s="116"/>
      <c r="D238" s="88">
        <v>1.613</v>
      </c>
      <c r="E238" s="89">
        <v>1.2</v>
      </c>
      <c r="F238" s="89">
        <v>1.2</v>
      </c>
      <c r="G238" s="89">
        <v>1.1399999999999999</v>
      </c>
      <c r="H238" s="89">
        <v>1.19</v>
      </c>
      <c r="I238" s="89">
        <v>1.2</v>
      </c>
      <c r="J238" s="89">
        <v>1.1399999999999999</v>
      </c>
      <c r="K238" s="89">
        <v>1.1399999999999999</v>
      </c>
      <c r="L238" s="89">
        <v>1.2</v>
      </c>
      <c r="M238" s="157">
        <v>1.3919999999999999</v>
      </c>
      <c r="N238" s="154">
        <v>1.5902850761504173</v>
      </c>
    </row>
    <row r="239" spans="1:14" x14ac:dyDescent="0.25">
      <c r="A239" s="138" t="s">
        <v>264</v>
      </c>
      <c r="B239" s="14">
        <v>30</v>
      </c>
      <c r="C239" s="116"/>
      <c r="D239" s="92">
        <v>1.524</v>
      </c>
      <c r="E239" s="93">
        <v>1.1399999999999999</v>
      </c>
      <c r="F239" s="93">
        <v>1.1399999999999999</v>
      </c>
      <c r="G239" s="93">
        <v>1.08</v>
      </c>
      <c r="H239" s="93">
        <v>1.1299999999999999</v>
      </c>
      <c r="I239" s="93">
        <v>1.1399999999999999</v>
      </c>
      <c r="J239" s="94">
        <v>1.08</v>
      </c>
      <c r="K239" s="93">
        <v>1.08</v>
      </c>
      <c r="L239" s="93">
        <v>1.1399999999999999</v>
      </c>
      <c r="M239" s="157">
        <v>1.2629999999999999</v>
      </c>
      <c r="N239" s="154">
        <v>1.4930913347704706</v>
      </c>
    </row>
    <row r="240" spans="1:14" x14ac:dyDescent="0.25">
      <c r="A240" s="139" t="s">
        <v>265</v>
      </c>
      <c r="B240" s="15">
        <v>31</v>
      </c>
      <c r="C240" s="116"/>
      <c r="D240" s="92">
        <v>1.546</v>
      </c>
      <c r="E240" s="93">
        <v>1.1599999999999999</v>
      </c>
      <c r="F240" s="93">
        <v>1.1599999999999999</v>
      </c>
      <c r="G240" s="93">
        <v>1.1000000000000001</v>
      </c>
      <c r="H240" s="93">
        <v>1.1499999999999999</v>
      </c>
      <c r="I240" s="93">
        <v>1.1599999999999999</v>
      </c>
      <c r="J240" s="94">
        <v>1.1000000000000001</v>
      </c>
      <c r="K240" s="93">
        <v>1.1000000000000001</v>
      </c>
      <c r="L240" s="93">
        <v>1.1599999999999999</v>
      </c>
      <c r="M240" s="157">
        <v>1.276</v>
      </c>
      <c r="N240" s="154">
        <v>1.5163519604646485</v>
      </c>
    </row>
    <row r="241" spans="1:14" x14ac:dyDescent="0.25">
      <c r="A241" s="138" t="s">
        <v>266</v>
      </c>
      <c r="B241" s="14">
        <v>32</v>
      </c>
      <c r="C241" s="116"/>
      <c r="D241" s="88">
        <v>1.5609999999999999</v>
      </c>
      <c r="E241" s="89">
        <v>1.17</v>
      </c>
      <c r="F241" s="89">
        <v>1.17</v>
      </c>
      <c r="G241" s="89">
        <v>1.1100000000000001</v>
      </c>
      <c r="H241" s="89">
        <v>1.1599999999999999</v>
      </c>
      <c r="I241" s="89">
        <v>1.17</v>
      </c>
      <c r="J241" s="89">
        <v>1.1100000000000001</v>
      </c>
      <c r="K241" s="89">
        <v>1.1100000000000001</v>
      </c>
      <c r="L241" s="89">
        <v>1.17</v>
      </c>
      <c r="M241" s="157">
        <v>1.3009999999999999</v>
      </c>
      <c r="N241" s="154">
        <v>1.5370941024517917</v>
      </c>
    </row>
    <row r="242" spans="1:14" x14ac:dyDescent="0.25">
      <c r="A242" s="139" t="s">
        <v>267</v>
      </c>
      <c r="B242" s="15">
        <v>33</v>
      </c>
      <c r="C242" s="116"/>
      <c r="D242" s="88">
        <v>1.5620000000000001</v>
      </c>
      <c r="E242" s="89">
        <v>1.17</v>
      </c>
      <c r="F242" s="89">
        <v>1.17</v>
      </c>
      <c r="G242" s="89">
        <v>1.1100000000000001</v>
      </c>
      <c r="H242" s="89">
        <v>1.1599999999999999</v>
      </c>
      <c r="I242" s="89">
        <v>1.17</v>
      </c>
      <c r="J242" s="89">
        <v>1.1100000000000001</v>
      </c>
      <c r="K242" s="89">
        <v>1.1100000000000001</v>
      </c>
      <c r="L242" s="89">
        <v>1.17</v>
      </c>
      <c r="M242" s="157">
        <v>1.306</v>
      </c>
      <c r="N242" s="154">
        <v>1.5451886523710585</v>
      </c>
    </row>
    <row r="243" spans="1:14" x14ac:dyDescent="0.25">
      <c r="A243" s="138" t="s">
        <v>268</v>
      </c>
      <c r="B243" s="14">
        <v>34</v>
      </c>
      <c r="C243" s="116"/>
      <c r="D243" s="88">
        <v>1.56</v>
      </c>
      <c r="E243" s="89">
        <v>1.17</v>
      </c>
      <c r="F243" s="89">
        <v>1.17</v>
      </c>
      <c r="G243" s="89">
        <v>1.1100000000000001</v>
      </c>
      <c r="H243" s="89">
        <v>1.1599999999999999</v>
      </c>
      <c r="I243" s="89">
        <v>1.17</v>
      </c>
      <c r="J243" s="89">
        <v>1.1100000000000001</v>
      </c>
      <c r="K243" s="89">
        <v>1.1100000000000001</v>
      </c>
      <c r="L243" s="89">
        <v>1.17</v>
      </c>
      <c r="M243" s="157">
        <v>1.2989999999999999</v>
      </c>
      <c r="N243" s="154">
        <v>1.5340866124862524</v>
      </c>
    </row>
    <row r="244" spans="1:14" x14ac:dyDescent="0.25">
      <c r="A244" s="139" t="s">
        <v>269</v>
      </c>
      <c r="B244" s="15">
        <v>35</v>
      </c>
      <c r="C244" s="116"/>
      <c r="D244" s="88">
        <v>1.5409999999999999</v>
      </c>
      <c r="E244" s="89">
        <v>1.1599999999999999</v>
      </c>
      <c r="F244" s="89">
        <v>1.1599999999999999</v>
      </c>
      <c r="G244" s="89">
        <v>1.1000000000000001</v>
      </c>
      <c r="H244" s="89">
        <v>1.1499999999999999</v>
      </c>
      <c r="I244" s="89">
        <v>1.1599999999999999</v>
      </c>
      <c r="J244" s="89">
        <v>1.1000000000000001</v>
      </c>
      <c r="K244" s="89">
        <v>1.1000000000000001</v>
      </c>
      <c r="L244" s="89">
        <v>1.1599999999999999</v>
      </c>
      <c r="M244" s="157">
        <v>1.29</v>
      </c>
      <c r="N244" s="154">
        <v>1.5317994224076223</v>
      </c>
    </row>
    <row r="245" spans="1:14" x14ac:dyDescent="0.25">
      <c r="A245" s="138" t="s">
        <v>270</v>
      </c>
      <c r="B245" s="14">
        <v>36</v>
      </c>
      <c r="C245" s="116"/>
      <c r="D245" s="88">
        <v>1.53</v>
      </c>
      <c r="E245" s="89">
        <v>1.17</v>
      </c>
      <c r="F245" s="89">
        <v>1.17</v>
      </c>
      <c r="G245" s="89">
        <v>1.1100000000000001</v>
      </c>
      <c r="H245" s="89">
        <v>1.1599999999999999</v>
      </c>
      <c r="I245" s="89">
        <v>1.17</v>
      </c>
      <c r="J245" s="89">
        <v>1.1100000000000001</v>
      </c>
      <c r="K245" s="89">
        <v>1.1100000000000001</v>
      </c>
      <c r="L245" s="89">
        <v>1.17</v>
      </c>
      <c r="M245" s="157">
        <v>1.302</v>
      </c>
      <c r="N245" s="154">
        <v>1.5352072735976217</v>
      </c>
    </row>
    <row r="246" spans="1:14" x14ac:dyDescent="0.25">
      <c r="A246" s="139" t="s">
        <v>271</v>
      </c>
      <c r="B246" s="15">
        <v>37</v>
      </c>
      <c r="C246" s="116"/>
      <c r="D246" s="88">
        <v>1.5409999999999999</v>
      </c>
      <c r="E246" s="89">
        <v>1.1599999999999999</v>
      </c>
      <c r="F246" s="89">
        <v>1.1599999999999999</v>
      </c>
      <c r="G246" s="89">
        <v>1.1000000000000001</v>
      </c>
      <c r="H246" s="89">
        <v>1.1499999999999999</v>
      </c>
      <c r="I246" s="89">
        <v>1.1599999999999999</v>
      </c>
      <c r="J246" s="89">
        <v>1.1000000000000001</v>
      </c>
      <c r="K246" s="89">
        <v>1.1000000000000001</v>
      </c>
      <c r="L246" s="89">
        <v>1.1599999999999999</v>
      </c>
      <c r="M246" s="157">
        <v>1.29</v>
      </c>
      <c r="N246" s="154">
        <v>1.5240170279395215</v>
      </c>
    </row>
    <row r="247" spans="1:14" x14ac:dyDescent="0.25">
      <c r="A247" s="138" t="s">
        <v>272</v>
      </c>
      <c r="B247" s="14">
        <v>38</v>
      </c>
      <c r="C247" s="116"/>
      <c r="D247" s="88">
        <v>1.478</v>
      </c>
      <c r="E247" s="89">
        <v>1.1100000000000001</v>
      </c>
      <c r="F247" s="89">
        <v>1.1100000000000001</v>
      </c>
      <c r="G247" s="89">
        <v>1.05</v>
      </c>
      <c r="H247" s="89">
        <v>1.1000000000000001</v>
      </c>
      <c r="I247" s="89">
        <v>1.1100000000000001</v>
      </c>
      <c r="J247" s="89">
        <v>1.05</v>
      </c>
      <c r="K247" s="89">
        <v>1.05</v>
      </c>
      <c r="L247" s="89">
        <v>1.1100000000000001</v>
      </c>
      <c r="M247" s="157">
        <v>1.24</v>
      </c>
      <c r="N247" s="155">
        <v>1.4674632291904768</v>
      </c>
    </row>
    <row r="248" spans="1:14" x14ac:dyDescent="0.25">
      <c r="A248" s="139" t="s">
        <v>273</v>
      </c>
      <c r="B248" s="15">
        <v>39</v>
      </c>
      <c r="C248" s="116"/>
      <c r="D248" s="88">
        <v>1.38</v>
      </c>
      <c r="E248" s="89">
        <v>1.03</v>
      </c>
      <c r="F248" s="89">
        <v>1.03</v>
      </c>
      <c r="G248" s="89">
        <v>0.98</v>
      </c>
      <c r="H248" s="89">
        <v>1.02</v>
      </c>
      <c r="I248" s="89">
        <v>1.03</v>
      </c>
      <c r="J248" s="89">
        <v>0.98</v>
      </c>
      <c r="K248" s="89">
        <v>0.98</v>
      </c>
      <c r="L248" s="89">
        <v>1.03</v>
      </c>
      <c r="M248" s="157">
        <v>1.1659999999999999</v>
      </c>
      <c r="N248" s="154">
        <v>1.3793695695578132</v>
      </c>
    </row>
    <row r="249" spans="1:14" x14ac:dyDescent="0.25">
      <c r="A249" s="138" t="s">
        <v>274</v>
      </c>
      <c r="B249" s="14">
        <v>40</v>
      </c>
      <c r="C249" s="116"/>
      <c r="D249" s="88">
        <v>1.341</v>
      </c>
      <c r="E249" s="89">
        <v>0.99</v>
      </c>
      <c r="F249" s="89">
        <v>0.99</v>
      </c>
      <c r="G249" s="89">
        <v>0.94</v>
      </c>
      <c r="H249" s="89">
        <v>0.98</v>
      </c>
      <c r="I249" s="89">
        <v>0.99</v>
      </c>
      <c r="J249" s="89">
        <v>0.95</v>
      </c>
      <c r="K249" s="89">
        <v>0.95</v>
      </c>
      <c r="L249" s="89">
        <v>0.99</v>
      </c>
      <c r="M249" s="157">
        <v>1.125</v>
      </c>
      <c r="N249" s="155">
        <v>1.3331805755026673</v>
      </c>
    </row>
    <row r="250" spans="1:14" x14ac:dyDescent="0.25">
      <c r="A250" s="139" t="s">
        <v>275</v>
      </c>
      <c r="B250" s="15">
        <v>41</v>
      </c>
      <c r="C250" s="116"/>
      <c r="D250" s="88">
        <v>1.2809999999999999</v>
      </c>
      <c r="E250" s="89">
        <v>0.94</v>
      </c>
      <c r="F250" s="89">
        <v>0.94</v>
      </c>
      <c r="G250" s="89">
        <v>0.89</v>
      </c>
      <c r="H250" s="89">
        <v>0.93</v>
      </c>
      <c r="I250" s="89">
        <v>0.94</v>
      </c>
      <c r="J250" s="89">
        <v>0.9</v>
      </c>
      <c r="K250" s="89">
        <v>0.9</v>
      </c>
      <c r="L250" s="89">
        <v>0.94</v>
      </c>
      <c r="M250" s="157">
        <v>1.081</v>
      </c>
      <c r="N250" s="154">
        <v>1.2774607934907836</v>
      </c>
    </row>
    <row r="251" spans="1:14" x14ac:dyDescent="0.25">
      <c r="A251" s="138" t="s">
        <v>276</v>
      </c>
      <c r="B251" s="14">
        <v>42</v>
      </c>
      <c r="C251" s="116"/>
      <c r="D251" s="88">
        <v>1.2809999999999999</v>
      </c>
      <c r="E251" s="89">
        <v>0.94</v>
      </c>
      <c r="F251" s="89">
        <v>0.94</v>
      </c>
      <c r="G251" s="89">
        <v>0.89</v>
      </c>
      <c r="H251" s="89">
        <v>0.93</v>
      </c>
      <c r="I251" s="89">
        <v>0.94</v>
      </c>
      <c r="J251" s="89">
        <v>0.9</v>
      </c>
      <c r="K251" s="89">
        <v>0.9</v>
      </c>
      <c r="L251" s="89">
        <v>0.94</v>
      </c>
      <c r="M251" s="157">
        <v>1.083</v>
      </c>
      <c r="N251" s="154">
        <v>1.2726754258473345</v>
      </c>
    </row>
    <row r="252" spans="1:14" x14ac:dyDescent="0.25">
      <c r="A252" s="139" t="s">
        <v>277</v>
      </c>
      <c r="B252" s="15">
        <v>43</v>
      </c>
      <c r="C252" s="116"/>
      <c r="D252" s="88">
        <v>1.304</v>
      </c>
      <c r="E252" s="89">
        <v>0.96</v>
      </c>
      <c r="F252" s="89">
        <v>0.96</v>
      </c>
      <c r="G252" s="89">
        <v>0.9</v>
      </c>
      <c r="H252" s="89">
        <v>0.95</v>
      </c>
      <c r="I252" s="89">
        <v>0.96</v>
      </c>
      <c r="J252" s="89">
        <v>0.9</v>
      </c>
      <c r="K252" s="89">
        <v>0.9</v>
      </c>
      <c r="L252" s="89">
        <v>0.96</v>
      </c>
      <c r="M252" s="157">
        <v>1.093</v>
      </c>
      <c r="N252" s="155">
        <v>1.2849425986842107</v>
      </c>
    </row>
    <row r="253" spans="1:14" x14ac:dyDescent="0.25">
      <c r="A253" s="138" t="s">
        <v>278</v>
      </c>
      <c r="B253" s="14">
        <v>44</v>
      </c>
      <c r="C253" s="116"/>
      <c r="D253" s="88">
        <v>1.3109999999999999</v>
      </c>
      <c r="E253" s="89">
        <v>0.97</v>
      </c>
      <c r="F253" s="89">
        <v>0.97</v>
      </c>
      <c r="G253" s="89">
        <v>0.91</v>
      </c>
      <c r="H253" s="89">
        <v>0.96</v>
      </c>
      <c r="I253" s="89">
        <v>0.97</v>
      </c>
      <c r="J253" s="89">
        <v>0.91</v>
      </c>
      <c r="K253" s="89">
        <v>0.91</v>
      </c>
      <c r="L253" s="89">
        <v>0.97</v>
      </c>
      <c r="M253" s="157">
        <v>1.1020000000000001</v>
      </c>
      <c r="N253" s="155">
        <v>1.2932525599388551</v>
      </c>
    </row>
    <row r="254" spans="1:14" x14ac:dyDescent="0.25">
      <c r="A254" s="139" t="s">
        <v>279</v>
      </c>
      <c r="B254" s="15">
        <v>45</v>
      </c>
      <c r="C254" s="116"/>
      <c r="D254" s="88">
        <v>1.3140000000000001</v>
      </c>
      <c r="E254" s="89">
        <v>0.97</v>
      </c>
      <c r="F254" s="89">
        <v>0.97</v>
      </c>
      <c r="G254" s="89">
        <v>0.91</v>
      </c>
      <c r="H254" s="89">
        <v>0.96</v>
      </c>
      <c r="I254" s="89">
        <v>0.97</v>
      </c>
      <c r="J254" s="89">
        <v>0.91</v>
      </c>
      <c r="K254" s="89">
        <v>0.91</v>
      </c>
      <c r="L254" s="89">
        <v>0.97</v>
      </c>
      <c r="M254" s="157">
        <v>1.101</v>
      </c>
      <c r="N254" s="155">
        <v>1.2942760923210919</v>
      </c>
    </row>
    <row r="255" spans="1:14" x14ac:dyDescent="0.25">
      <c r="A255" s="138" t="s">
        <v>280</v>
      </c>
      <c r="B255" s="14">
        <v>46</v>
      </c>
      <c r="C255" s="116"/>
      <c r="D255" s="88">
        <v>1.3109999999999999</v>
      </c>
      <c r="E255" s="89">
        <v>0.97</v>
      </c>
      <c r="F255" s="89">
        <v>0.97</v>
      </c>
      <c r="G255" s="89">
        <v>0.91</v>
      </c>
      <c r="H255" s="89">
        <v>0.96</v>
      </c>
      <c r="I255" s="89">
        <v>0.97</v>
      </c>
      <c r="J255" s="89">
        <v>0.91</v>
      </c>
      <c r="K255" s="89">
        <v>0.91</v>
      </c>
      <c r="L255" s="89">
        <v>0.97</v>
      </c>
      <c r="M255" s="157">
        <v>1.101</v>
      </c>
      <c r="N255" s="154">
        <v>1.2900302262796073</v>
      </c>
    </row>
    <row r="256" spans="1:14" x14ac:dyDescent="0.25">
      <c r="A256" s="139" t="s">
        <v>281</v>
      </c>
      <c r="B256" s="15">
        <v>47</v>
      </c>
      <c r="C256" s="116"/>
      <c r="D256" s="88">
        <v>1.319</v>
      </c>
      <c r="E256" s="89">
        <v>0.97</v>
      </c>
      <c r="F256" s="89">
        <v>0.97</v>
      </c>
      <c r="G256" s="89">
        <v>0.91</v>
      </c>
      <c r="H256" s="89">
        <v>0.96</v>
      </c>
      <c r="I256" s="89">
        <v>0.97</v>
      </c>
      <c r="J256" s="89">
        <v>0.91</v>
      </c>
      <c r="K256" s="89">
        <v>0.91</v>
      </c>
      <c r="L256" s="89">
        <v>0.97</v>
      </c>
      <c r="M256" s="157">
        <v>1.107</v>
      </c>
      <c r="N256" s="154">
        <v>1.2921756805372346</v>
      </c>
    </row>
    <row r="257" spans="1:14" x14ac:dyDescent="0.25">
      <c r="A257" s="138" t="s">
        <v>282</v>
      </c>
      <c r="B257" s="14">
        <v>48</v>
      </c>
      <c r="C257" s="116"/>
      <c r="D257" s="88">
        <v>1.3120000000000001</v>
      </c>
      <c r="E257" s="89">
        <v>0.97</v>
      </c>
      <c r="F257" s="89">
        <v>0.97</v>
      </c>
      <c r="G257" s="89">
        <v>0.91</v>
      </c>
      <c r="H257" s="89">
        <v>0.96</v>
      </c>
      <c r="I257" s="89">
        <v>0.97</v>
      </c>
      <c r="J257" s="89">
        <v>0.91</v>
      </c>
      <c r="K257" s="89">
        <v>0.91</v>
      </c>
      <c r="L257" s="89">
        <v>0.97</v>
      </c>
      <c r="M257" s="157">
        <v>1.1080000000000001</v>
      </c>
      <c r="N257" s="154">
        <v>1.2905148977291028</v>
      </c>
    </row>
    <row r="258" spans="1:14" x14ac:dyDescent="0.25">
      <c r="A258" s="139" t="s">
        <v>283</v>
      </c>
      <c r="B258" s="15">
        <v>49</v>
      </c>
      <c r="C258" s="116"/>
      <c r="D258" s="88">
        <v>1.2709999999999999</v>
      </c>
      <c r="E258" s="89">
        <v>0.94</v>
      </c>
      <c r="F258" s="89">
        <v>0.93</v>
      </c>
      <c r="G258" s="89">
        <v>0.87</v>
      </c>
      <c r="H258" s="89">
        <v>0.92</v>
      </c>
      <c r="I258" s="89">
        <v>0.93</v>
      </c>
      <c r="J258" s="89">
        <v>0.88</v>
      </c>
      <c r="K258" s="89">
        <v>0.88</v>
      </c>
      <c r="L258" s="89">
        <v>0.93</v>
      </c>
      <c r="M258" s="157">
        <v>1.07</v>
      </c>
      <c r="N258" s="154">
        <v>1.2517913986006108</v>
      </c>
    </row>
    <row r="259" spans="1:14" x14ac:dyDescent="0.25">
      <c r="A259" s="138" t="s">
        <v>284</v>
      </c>
      <c r="B259" s="14">
        <v>50</v>
      </c>
      <c r="C259" s="116"/>
      <c r="D259" s="88">
        <v>1.238</v>
      </c>
      <c r="E259" s="89">
        <v>0.91</v>
      </c>
      <c r="F259" s="89">
        <v>0.9</v>
      </c>
      <c r="G259" s="89">
        <v>0.84</v>
      </c>
      <c r="H259" s="89">
        <v>0.89</v>
      </c>
      <c r="I259" s="89">
        <v>0.9</v>
      </c>
      <c r="J259" s="89">
        <v>0.85</v>
      </c>
      <c r="K259" s="89">
        <v>0.85</v>
      </c>
      <c r="L259" s="89">
        <v>0.9</v>
      </c>
      <c r="M259" s="157">
        <v>1.0409999999999999</v>
      </c>
      <c r="N259" s="154">
        <v>1.2154184516265314</v>
      </c>
    </row>
    <row r="260" spans="1:14" x14ac:dyDescent="0.25">
      <c r="A260" s="139" t="s">
        <v>285</v>
      </c>
      <c r="B260" s="15">
        <v>51</v>
      </c>
      <c r="C260" s="116"/>
      <c r="D260" s="88">
        <v>1.236</v>
      </c>
      <c r="E260" s="89">
        <v>0.91</v>
      </c>
      <c r="F260" s="89">
        <v>0.9</v>
      </c>
      <c r="G260" s="89">
        <v>0.84</v>
      </c>
      <c r="H260" s="89">
        <v>0.89</v>
      </c>
      <c r="I260" s="89">
        <v>0.9</v>
      </c>
      <c r="J260" s="89">
        <v>0.85</v>
      </c>
      <c r="K260" s="89">
        <v>0.85</v>
      </c>
      <c r="L260" s="89">
        <v>0.9</v>
      </c>
      <c r="M260" s="157">
        <v>1.042</v>
      </c>
      <c r="N260" s="154">
        <v>1.216467072630659</v>
      </c>
    </row>
    <row r="261" spans="1:14" ht="15.75" thickBot="1" x14ac:dyDescent="0.3">
      <c r="A261" s="138" t="s">
        <v>286</v>
      </c>
      <c r="B261" s="14">
        <v>52</v>
      </c>
      <c r="C261" s="116"/>
      <c r="D261" s="11"/>
      <c r="E261" s="89">
        <v>0.91</v>
      </c>
      <c r="F261" s="89">
        <v>0.9</v>
      </c>
      <c r="G261" s="89">
        <v>0.84</v>
      </c>
      <c r="H261" s="89">
        <v>0.89</v>
      </c>
      <c r="I261" s="89">
        <v>0.9</v>
      </c>
      <c r="J261" s="89">
        <v>0.85</v>
      </c>
      <c r="K261" s="89">
        <v>0.85</v>
      </c>
      <c r="L261" s="89">
        <v>0.9</v>
      </c>
      <c r="M261" s="157">
        <v>1.0349999999999999</v>
      </c>
      <c r="N261" s="154">
        <v>1.2113917895056772</v>
      </c>
    </row>
    <row r="262" spans="1:14" x14ac:dyDescent="0.25">
      <c r="A262" s="137" t="s">
        <v>288</v>
      </c>
      <c r="B262" s="124">
        <v>1</v>
      </c>
      <c r="C262" s="125">
        <v>2015</v>
      </c>
      <c r="D262" s="91"/>
      <c r="E262" s="7">
        <v>0.91</v>
      </c>
      <c r="F262" s="7">
        <v>0.9</v>
      </c>
      <c r="G262" s="7">
        <v>0.84</v>
      </c>
      <c r="H262" s="7">
        <v>0.89</v>
      </c>
      <c r="I262" s="7">
        <v>0.9</v>
      </c>
      <c r="J262" s="162">
        <v>0.85</v>
      </c>
      <c r="K262" s="7">
        <v>0.85</v>
      </c>
      <c r="L262" s="7">
        <v>0.9</v>
      </c>
      <c r="M262" s="156" t="e">
        <v>#N/A</v>
      </c>
      <c r="N262" s="156">
        <v>1.2160679466475268</v>
      </c>
    </row>
    <row r="263" spans="1:14" x14ac:dyDescent="0.25">
      <c r="A263" s="138" t="s">
        <v>289</v>
      </c>
      <c r="B263" s="14">
        <v>2</v>
      </c>
      <c r="C263" s="116"/>
      <c r="D263" s="92">
        <v>1.238</v>
      </c>
      <c r="E263" s="93">
        <v>0.91</v>
      </c>
      <c r="F263" s="93">
        <v>0.9</v>
      </c>
      <c r="G263" s="93">
        <v>0.84</v>
      </c>
      <c r="H263" s="93">
        <v>0.87</v>
      </c>
      <c r="I263" s="93">
        <v>0.9</v>
      </c>
      <c r="J263" s="94">
        <v>0.85</v>
      </c>
      <c r="K263" s="93">
        <v>0.85</v>
      </c>
      <c r="L263" s="93">
        <v>0.9</v>
      </c>
      <c r="M263" s="163">
        <v>1.038</v>
      </c>
      <c r="N263" s="155">
        <v>1.2116480255703841</v>
      </c>
    </row>
    <row r="264" spans="1:14" x14ac:dyDescent="0.25">
      <c r="A264" s="139" t="s">
        <v>290</v>
      </c>
      <c r="B264" s="15">
        <v>3</v>
      </c>
      <c r="C264" s="116"/>
      <c r="D264" s="92">
        <v>1.2350000000000001</v>
      </c>
      <c r="E264" s="93">
        <v>0.9</v>
      </c>
      <c r="F264" s="164">
        <v>0.9</v>
      </c>
      <c r="G264" s="93">
        <v>0.84</v>
      </c>
      <c r="H264" s="93">
        <v>0.87</v>
      </c>
      <c r="I264" s="93">
        <v>0.9</v>
      </c>
      <c r="J264" s="94">
        <v>0.85</v>
      </c>
      <c r="K264" s="93">
        <v>0.85</v>
      </c>
      <c r="L264" s="93">
        <v>0.9</v>
      </c>
      <c r="M264" s="163">
        <v>1.0389999999999999</v>
      </c>
      <c r="N264" s="155">
        <v>1.2070075347247298</v>
      </c>
    </row>
    <row r="265" spans="1:14" x14ac:dyDescent="0.25">
      <c r="A265" s="138" t="s">
        <v>291</v>
      </c>
      <c r="B265" s="14">
        <v>4</v>
      </c>
      <c r="C265" s="116"/>
      <c r="D265" s="92">
        <v>1.2350000000000001</v>
      </c>
      <c r="E265" s="93">
        <v>0.9</v>
      </c>
      <c r="F265" s="93">
        <v>0.9</v>
      </c>
      <c r="G265" s="93">
        <v>0.84</v>
      </c>
      <c r="H265" s="93">
        <v>0.86</v>
      </c>
      <c r="I265" s="93">
        <v>0.9</v>
      </c>
      <c r="J265" s="94">
        <v>0.85</v>
      </c>
      <c r="K265" s="93">
        <v>0.85</v>
      </c>
      <c r="L265" s="93">
        <v>0.9</v>
      </c>
      <c r="M265" s="163">
        <v>1.04</v>
      </c>
      <c r="N265" s="155">
        <v>1.2042239899319693</v>
      </c>
    </row>
    <row r="266" spans="1:14" x14ac:dyDescent="0.25">
      <c r="A266" s="139" t="s">
        <v>292</v>
      </c>
      <c r="B266" s="15">
        <v>5</v>
      </c>
      <c r="C266" s="116"/>
      <c r="D266" s="92">
        <v>1.2290000000000001</v>
      </c>
      <c r="E266" s="93">
        <v>0.9</v>
      </c>
      <c r="F266" s="93">
        <v>0.89</v>
      </c>
      <c r="G266" s="93">
        <v>0.83</v>
      </c>
      <c r="H266" s="93">
        <v>0.87</v>
      </c>
      <c r="I266" s="93">
        <v>0.89</v>
      </c>
      <c r="J266" s="94">
        <v>0.85</v>
      </c>
      <c r="K266" s="93">
        <v>0.85</v>
      </c>
      <c r="L266" s="93">
        <v>0.89</v>
      </c>
      <c r="M266" s="163">
        <v>1.0349999999999999</v>
      </c>
      <c r="N266" s="154">
        <v>1.2059842874325051</v>
      </c>
    </row>
    <row r="267" spans="1:14" x14ac:dyDescent="0.25">
      <c r="A267" s="138" t="s">
        <v>293</v>
      </c>
      <c r="B267" s="14">
        <v>6</v>
      </c>
      <c r="C267" s="116"/>
      <c r="D267" s="92">
        <v>1.258</v>
      </c>
      <c r="E267" s="93">
        <v>0.92</v>
      </c>
      <c r="F267" s="93">
        <v>0.92</v>
      </c>
      <c r="G267" s="93">
        <v>0.86</v>
      </c>
      <c r="H267" s="93">
        <v>0.91</v>
      </c>
      <c r="I267" s="93">
        <v>0.92</v>
      </c>
      <c r="J267" s="94">
        <v>0.86</v>
      </c>
      <c r="K267" s="93">
        <v>0.86</v>
      </c>
      <c r="L267" s="93">
        <v>0.92</v>
      </c>
      <c r="M267" s="163">
        <v>1.05</v>
      </c>
      <c r="N267" s="155">
        <v>1.2398534948310447</v>
      </c>
    </row>
    <row r="268" spans="1:14" x14ac:dyDescent="0.25">
      <c r="A268" s="139" t="s">
        <v>294</v>
      </c>
      <c r="B268" s="15">
        <v>7</v>
      </c>
      <c r="C268" s="116"/>
      <c r="D268" s="92">
        <v>1.284</v>
      </c>
      <c r="E268" s="93">
        <v>0.93</v>
      </c>
      <c r="F268" s="93">
        <v>0.93</v>
      </c>
      <c r="G268" s="93">
        <v>0.87</v>
      </c>
      <c r="H268" s="93">
        <v>0.92</v>
      </c>
      <c r="I268" s="93">
        <v>0.93</v>
      </c>
      <c r="J268" s="94">
        <v>0.87</v>
      </c>
      <c r="K268" s="93">
        <v>0.87</v>
      </c>
      <c r="L268" s="93">
        <v>0.93</v>
      </c>
      <c r="M268" s="163">
        <v>1.0640000000000001</v>
      </c>
      <c r="N268" s="155">
        <v>1.2539044402267563</v>
      </c>
    </row>
    <row r="269" spans="1:14" x14ac:dyDescent="0.25">
      <c r="A269" s="138" t="s">
        <v>295</v>
      </c>
      <c r="B269" s="14">
        <v>8</v>
      </c>
      <c r="C269" s="116"/>
      <c r="D269" s="92">
        <v>1.321</v>
      </c>
      <c r="E269" s="93">
        <v>0.97</v>
      </c>
      <c r="F269" s="93">
        <v>0.97</v>
      </c>
      <c r="G269" s="93">
        <v>0.9</v>
      </c>
      <c r="H269" s="93">
        <v>0.95</v>
      </c>
      <c r="I269" s="93">
        <v>0.97</v>
      </c>
      <c r="J269" s="94">
        <v>0.9</v>
      </c>
      <c r="K269" s="93">
        <v>0.9</v>
      </c>
      <c r="L269" s="93">
        <v>0.97</v>
      </c>
      <c r="M269" s="163">
        <v>1.1060000000000001</v>
      </c>
      <c r="N269" s="158">
        <v>1.2867031947699519</v>
      </c>
    </row>
    <row r="270" spans="1:14" x14ac:dyDescent="0.25">
      <c r="A270" s="139" t="s">
        <v>296</v>
      </c>
      <c r="B270" s="15">
        <v>9</v>
      </c>
      <c r="C270" s="116"/>
      <c r="D270" s="92">
        <v>1.3959999999999999</v>
      </c>
      <c r="E270" s="93">
        <v>1.03</v>
      </c>
      <c r="F270" s="93">
        <v>1.03</v>
      </c>
      <c r="G270" s="93">
        <v>0.96</v>
      </c>
      <c r="H270" s="93">
        <v>1.01</v>
      </c>
      <c r="I270" s="93">
        <v>1.03</v>
      </c>
      <c r="J270" s="94">
        <v>0.96</v>
      </c>
      <c r="K270" s="93">
        <v>0.96</v>
      </c>
      <c r="L270" s="93">
        <v>1.03</v>
      </c>
      <c r="M270" s="163">
        <v>1.1659999999999999</v>
      </c>
      <c r="N270" s="155">
        <v>1.359738083304417</v>
      </c>
    </row>
    <row r="271" spans="1:14" x14ac:dyDescent="0.25">
      <c r="A271" s="138" t="s">
        <v>297</v>
      </c>
      <c r="B271" s="14">
        <v>10</v>
      </c>
      <c r="C271" s="116"/>
      <c r="D271" s="92">
        <v>1.407</v>
      </c>
      <c r="E271" s="93">
        <v>1.03</v>
      </c>
      <c r="F271" s="93">
        <v>1.03</v>
      </c>
      <c r="G271" s="93">
        <v>0.97</v>
      </c>
      <c r="H271" s="93">
        <v>1.02</v>
      </c>
      <c r="I271" s="93">
        <v>1.03</v>
      </c>
      <c r="J271" s="94">
        <v>0.97</v>
      </c>
      <c r="K271" s="93">
        <v>0.97</v>
      </c>
      <c r="L271" s="93">
        <v>1.03</v>
      </c>
      <c r="M271" s="163">
        <v>1.1639999999999999</v>
      </c>
      <c r="N271" s="155">
        <v>1.3772617344744729</v>
      </c>
    </row>
    <row r="272" spans="1:14" x14ac:dyDescent="0.25">
      <c r="A272" s="139" t="s">
        <v>298</v>
      </c>
      <c r="B272" s="15">
        <v>11</v>
      </c>
      <c r="C272" s="116"/>
      <c r="D272" s="92">
        <v>1.367</v>
      </c>
      <c r="E272" s="93">
        <v>1</v>
      </c>
      <c r="F272" s="93">
        <v>1</v>
      </c>
      <c r="G272" s="93">
        <v>0.94</v>
      </c>
      <c r="H272" s="93">
        <v>0.99</v>
      </c>
      <c r="I272" s="93">
        <v>1</v>
      </c>
      <c r="J272" s="94">
        <v>0.94</v>
      </c>
      <c r="K272" s="93">
        <v>0.94</v>
      </c>
      <c r="L272" s="93">
        <v>1</v>
      </c>
      <c r="M272" s="163">
        <v>1.133</v>
      </c>
      <c r="N272" s="155">
        <v>1.335985458804011</v>
      </c>
    </row>
    <row r="273" spans="1:17" x14ac:dyDescent="0.25">
      <c r="A273" s="138" t="s">
        <v>299</v>
      </c>
      <c r="B273" s="14">
        <v>12</v>
      </c>
      <c r="C273" s="116"/>
      <c r="D273" s="92">
        <v>1.331</v>
      </c>
      <c r="E273" s="93">
        <v>0.97</v>
      </c>
      <c r="F273" s="93">
        <v>0.97</v>
      </c>
      <c r="G273" s="93">
        <v>0.91</v>
      </c>
      <c r="H273" s="93">
        <v>0.96</v>
      </c>
      <c r="I273" s="93">
        <v>0.97</v>
      </c>
      <c r="J273" s="94">
        <v>0.91</v>
      </c>
      <c r="K273" s="93">
        <v>0.91</v>
      </c>
      <c r="L273" s="93">
        <v>0.97</v>
      </c>
      <c r="M273" s="163">
        <v>1.1060000000000001</v>
      </c>
      <c r="N273" s="155">
        <v>1.3003244308231174</v>
      </c>
    </row>
    <row r="274" spans="1:17" x14ac:dyDescent="0.25">
      <c r="A274" s="139" t="s">
        <v>300</v>
      </c>
      <c r="B274" s="15">
        <v>13</v>
      </c>
      <c r="C274" s="116"/>
      <c r="D274" s="92">
        <v>1.3340000000000001</v>
      </c>
      <c r="E274" s="93">
        <v>0.97</v>
      </c>
      <c r="F274" s="93">
        <v>0.97</v>
      </c>
      <c r="G274" s="93">
        <v>0.91</v>
      </c>
      <c r="H274" s="93">
        <v>0.96</v>
      </c>
      <c r="I274" s="93">
        <v>0.97</v>
      </c>
      <c r="J274" s="94">
        <v>0.91</v>
      </c>
      <c r="K274" s="93">
        <v>0.91</v>
      </c>
      <c r="L274" s="93">
        <v>0.97</v>
      </c>
      <c r="M274" s="163">
        <v>1.1060000000000001</v>
      </c>
      <c r="N274" s="154">
        <v>1.302648846681975</v>
      </c>
    </row>
    <row r="275" spans="1:17" x14ac:dyDescent="0.25">
      <c r="A275" s="138" t="s">
        <v>301</v>
      </c>
      <c r="B275" s="14">
        <v>14</v>
      </c>
      <c r="C275" s="116"/>
      <c r="D275" s="92">
        <v>1.341</v>
      </c>
      <c r="E275" s="93">
        <v>0.98</v>
      </c>
      <c r="F275" s="93">
        <v>0.98</v>
      </c>
      <c r="G275" s="93">
        <v>0.92</v>
      </c>
      <c r="H275" s="93">
        <v>0.97</v>
      </c>
      <c r="I275" s="93">
        <v>0.98</v>
      </c>
      <c r="J275" s="94">
        <v>0.92</v>
      </c>
      <c r="K275" s="93">
        <v>0.92</v>
      </c>
      <c r="L275" s="93">
        <v>0.98</v>
      </c>
      <c r="M275" s="163">
        <v>1.115</v>
      </c>
      <c r="N275" s="154">
        <v>1.3080131680147249</v>
      </c>
    </row>
    <row r="276" spans="1:17" x14ac:dyDescent="0.25">
      <c r="A276" s="139" t="s">
        <v>302</v>
      </c>
      <c r="B276" s="15">
        <v>15</v>
      </c>
      <c r="C276" s="116"/>
      <c r="D276" s="88">
        <v>1.3420000000000001</v>
      </c>
      <c r="E276" s="89"/>
      <c r="F276" s="89">
        <v>0.98</v>
      </c>
      <c r="G276" s="89">
        <v>0.92</v>
      </c>
      <c r="H276" s="89">
        <v>0.97</v>
      </c>
      <c r="I276" s="89">
        <v>0.98</v>
      </c>
      <c r="J276" s="89">
        <v>0.92</v>
      </c>
      <c r="K276" s="89">
        <v>0.92</v>
      </c>
      <c r="L276" s="89">
        <v>0.98</v>
      </c>
      <c r="M276" s="157">
        <v>1.1140000000000001</v>
      </c>
      <c r="N276" s="155">
        <v>1.3121683681460283</v>
      </c>
    </row>
    <row r="277" spans="1:17" x14ac:dyDescent="0.25">
      <c r="A277" s="138" t="s">
        <v>303</v>
      </c>
      <c r="B277" s="14">
        <v>16</v>
      </c>
      <c r="C277" s="116"/>
      <c r="D277" s="88">
        <v>1.38</v>
      </c>
      <c r="E277" s="89">
        <v>1.01</v>
      </c>
      <c r="F277" s="89">
        <v>1.01</v>
      </c>
      <c r="G277" s="89">
        <v>0.95</v>
      </c>
      <c r="H277" s="89">
        <v>1</v>
      </c>
      <c r="I277" s="89">
        <v>1.01</v>
      </c>
      <c r="J277" s="89">
        <v>0.95</v>
      </c>
      <c r="K277" s="89">
        <v>0.95</v>
      </c>
      <c r="L277" s="89">
        <v>1.01</v>
      </c>
      <c r="M277" s="157">
        <v>1.1459999999999999</v>
      </c>
      <c r="N277" s="155">
        <v>1.3505905380623044</v>
      </c>
    </row>
    <row r="278" spans="1:17" x14ac:dyDescent="0.25">
      <c r="A278" s="139" t="s">
        <v>304</v>
      </c>
      <c r="B278" s="15">
        <v>17</v>
      </c>
      <c r="C278" s="116"/>
      <c r="D278" s="88">
        <v>1.429</v>
      </c>
      <c r="E278" s="89">
        <v>1.05</v>
      </c>
      <c r="F278" s="89">
        <v>1.05</v>
      </c>
      <c r="G278" s="89">
        <v>0.99</v>
      </c>
      <c r="H278" s="89">
        <v>1.04</v>
      </c>
      <c r="I278" s="89">
        <v>1.05</v>
      </c>
      <c r="J278" s="89">
        <v>0.99</v>
      </c>
      <c r="K278" s="89">
        <v>0.99</v>
      </c>
      <c r="L278" s="89">
        <v>1.05</v>
      </c>
      <c r="M278" s="157">
        <v>1.1859999999999999</v>
      </c>
      <c r="N278" s="155">
        <v>1.4020027433510154</v>
      </c>
    </row>
    <row r="279" spans="1:17" x14ac:dyDescent="0.25">
      <c r="A279" s="138" t="s">
        <v>305</v>
      </c>
      <c r="B279" s="14">
        <v>18</v>
      </c>
      <c r="C279" s="116"/>
      <c r="D279" s="88">
        <v>1.393</v>
      </c>
      <c r="E279" s="89">
        <v>1.02</v>
      </c>
      <c r="F279" s="89">
        <v>1.02</v>
      </c>
      <c r="G279" s="89">
        <v>0.96</v>
      </c>
      <c r="H279" s="89">
        <v>1.01</v>
      </c>
      <c r="I279" s="89">
        <v>1.02</v>
      </c>
      <c r="J279" s="89">
        <v>0.96</v>
      </c>
      <c r="K279" s="89">
        <v>0.96</v>
      </c>
      <c r="L279" s="89">
        <v>1.02</v>
      </c>
      <c r="M279" s="157">
        <v>1.1539999999999999</v>
      </c>
      <c r="N279" s="155">
        <v>1.3714420352313743</v>
      </c>
      <c r="Q279" s="165"/>
    </row>
    <row r="280" spans="1:17" x14ac:dyDescent="0.25">
      <c r="A280" s="139" t="s">
        <v>306</v>
      </c>
      <c r="B280" s="15">
        <v>19</v>
      </c>
      <c r="C280" s="116"/>
      <c r="D280" s="88">
        <v>1.331</v>
      </c>
      <c r="E280" s="89">
        <v>0.97</v>
      </c>
      <c r="F280" s="89">
        <v>0.97</v>
      </c>
      <c r="G280" s="89">
        <v>0.91</v>
      </c>
      <c r="H280" s="89">
        <v>0.96</v>
      </c>
      <c r="I280" s="89">
        <v>0.97</v>
      </c>
      <c r="J280" s="89">
        <v>0.91</v>
      </c>
      <c r="K280" s="89">
        <v>0.91</v>
      </c>
      <c r="L280" s="89">
        <v>0.97</v>
      </c>
      <c r="M280" s="157">
        <v>1.1020000000000001</v>
      </c>
      <c r="N280" s="155">
        <v>1.3056890109890107</v>
      </c>
    </row>
    <row r="281" spans="1:17" x14ac:dyDescent="0.25">
      <c r="A281" s="138" t="s">
        <v>307</v>
      </c>
      <c r="B281" s="14">
        <v>20</v>
      </c>
      <c r="C281" s="116"/>
      <c r="D281" s="88">
        <v>1.3260000000000001</v>
      </c>
      <c r="E281" s="89">
        <v>0.97</v>
      </c>
      <c r="F281" s="89">
        <v>0.97</v>
      </c>
      <c r="G281" s="89">
        <v>0.91</v>
      </c>
      <c r="H281" s="89">
        <v>0.96</v>
      </c>
      <c r="I281" s="89">
        <v>0.97</v>
      </c>
      <c r="J281" s="89">
        <v>0.91</v>
      </c>
      <c r="K281" s="89">
        <v>0.91</v>
      </c>
      <c r="L281" s="89">
        <v>0.97</v>
      </c>
      <c r="M281" s="157">
        <v>1.105</v>
      </c>
      <c r="N281" s="155">
        <v>1.2980453024310643</v>
      </c>
    </row>
    <row r="282" spans="1:17" x14ac:dyDescent="0.25">
      <c r="A282" s="139" t="s">
        <v>308</v>
      </c>
      <c r="B282" s="15">
        <v>21</v>
      </c>
      <c r="C282" s="116"/>
      <c r="D282" s="88">
        <v>1.3360000000000001</v>
      </c>
      <c r="E282" s="89">
        <v>0.98</v>
      </c>
      <c r="F282" s="89">
        <v>0.98</v>
      </c>
      <c r="G282" s="89">
        <v>0.92</v>
      </c>
      <c r="H282" s="89">
        <v>0.97</v>
      </c>
      <c r="I282" s="89">
        <v>0.98</v>
      </c>
      <c r="J282" s="89">
        <v>0.92</v>
      </c>
      <c r="K282" s="89">
        <v>0.92</v>
      </c>
      <c r="L282" s="89">
        <v>0.98</v>
      </c>
      <c r="M282" s="157">
        <v>1.115</v>
      </c>
      <c r="N282" s="155">
        <v>1.3148547336764791</v>
      </c>
    </row>
    <row r="283" spans="1:17" x14ac:dyDescent="0.25">
      <c r="A283" s="138" t="s">
        <v>309</v>
      </c>
      <c r="B283" s="14">
        <v>22</v>
      </c>
      <c r="C283" s="116"/>
      <c r="D283" s="88">
        <v>1.375</v>
      </c>
      <c r="E283" s="89">
        <v>1</v>
      </c>
      <c r="F283" s="89">
        <v>1</v>
      </c>
      <c r="G283" s="89">
        <v>0.94</v>
      </c>
      <c r="H283" s="89">
        <v>0.99</v>
      </c>
      <c r="I283" s="89">
        <v>1</v>
      </c>
      <c r="J283" s="89">
        <v>0.94</v>
      </c>
      <c r="K283" s="89">
        <v>0.94</v>
      </c>
      <c r="L283" s="89">
        <v>1</v>
      </c>
      <c r="M283" s="157">
        <v>1.135</v>
      </c>
      <c r="N283" s="155">
        <v>1.3334380883918326</v>
      </c>
    </row>
    <row r="284" spans="1:17" x14ac:dyDescent="0.25">
      <c r="A284" s="139" t="s">
        <v>310</v>
      </c>
      <c r="B284" s="15">
        <v>23</v>
      </c>
      <c r="C284" s="116"/>
      <c r="D284" s="88">
        <v>1.3740000000000001</v>
      </c>
      <c r="E284" s="89">
        <v>1</v>
      </c>
      <c r="F284" s="89">
        <v>1</v>
      </c>
      <c r="G284" s="89">
        <v>0.94</v>
      </c>
      <c r="H284" s="89">
        <v>0.99</v>
      </c>
      <c r="I284" s="89">
        <v>1</v>
      </c>
      <c r="J284" s="89">
        <v>0.94</v>
      </c>
      <c r="K284" s="89">
        <v>0.94</v>
      </c>
      <c r="L284" s="89">
        <v>1</v>
      </c>
      <c r="M284" s="157">
        <v>1.1339999999999999</v>
      </c>
      <c r="N284" s="154">
        <v>1.330828662942414</v>
      </c>
    </row>
    <row r="285" spans="1:17" x14ac:dyDescent="0.25">
      <c r="A285" s="138" t="s">
        <v>311</v>
      </c>
      <c r="B285" s="14">
        <v>24</v>
      </c>
      <c r="C285" s="116"/>
      <c r="D285" s="88">
        <v>1.375</v>
      </c>
      <c r="E285" s="89">
        <v>1.01</v>
      </c>
      <c r="F285" s="89">
        <v>1.01</v>
      </c>
      <c r="G285" s="89">
        <v>0.95</v>
      </c>
      <c r="H285" s="89">
        <v>0.99</v>
      </c>
      <c r="I285" s="89">
        <v>1.01</v>
      </c>
      <c r="J285" s="89">
        <v>0.95</v>
      </c>
      <c r="K285" s="89">
        <v>0.95</v>
      </c>
      <c r="L285" s="89">
        <v>1.01</v>
      </c>
      <c r="M285" s="157">
        <v>1.1459999999999999</v>
      </c>
      <c r="N285" s="154">
        <v>1.3422290493401698</v>
      </c>
    </row>
    <row r="286" spans="1:17" x14ac:dyDescent="0.25">
      <c r="A286" s="139" t="s">
        <v>312</v>
      </c>
      <c r="B286" s="15">
        <v>25</v>
      </c>
      <c r="C286" s="116"/>
      <c r="D286" s="88">
        <v>1.31</v>
      </c>
      <c r="E286" s="89">
        <v>1.04</v>
      </c>
      <c r="F286" s="89">
        <v>1.04</v>
      </c>
      <c r="G286" s="89">
        <v>0.98</v>
      </c>
      <c r="H286" s="89">
        <v>1.03</v>
      </c>
      <c r="I286" s="89">
        <v>1.04</v>
      </c>
      <c r="J286" s="89">
        <v>0.98</v>
      </c>
      <c r="K286" s="89">
        <v>0.98</v>
      </c>
      <c r="L286" s="89">
        <v>1.04</v>
      </c>
      <c r="M286" s="157">
        <v>1.1739999999999999</v>
      </c>
      <c r="N286" s="154">
        <v>1.3833725704639748</v>
      </c>
    </row>
    <row r="287" spans="1:17" x14ac:dyDescent="0.25">
      <c r="A287" s="138" t="s">
        <v>313</v>
      </c>
      <c r="B287" s="14">
        <v>26</v>
      </c>
      <c r="C287" s="116"/>
      <c r="D287" s="88">
        <v>1.375</v>
      </c>
      <c r="E287" s="89">
        <v>1.01</v>
      </c>
      <c r="F287" s="89">
        <v>1.01</v>
      </c>
      <c r="G287" s="89">
        <v>0.95</v>
      </c>
      <c r="H287" s="89">
        <v>0.99</v>
      </c>
      <c r="I287" s="89">
        <v>1.01</v>
      </c>
      <c r="J287" s="89">
        <v>0.95</v>
      </c>
      <c r="K287" s="89">
        <v>0.95</v>
      </c>
      <c r="L287" s="89">
        <v>1.01</v>
      </c>
      <c r="M287" s="157">
        <v>1.147</v>
      </c>
      <c r="N287" s="154">
        <v>1.3523764358931671</v>
      </c>
    </row>
    <row r="288" spans="1:17" x14ac:dyDescent="0.25">
      <c r="A288" s="139" t="s">
        <v>314</v>
      </c>
      <c r="B288" s="15">
        <v>27</v>
      </c>
      <c r="C288" s="116"/>
      <c r="D288" s="88">
        <v>1.3029999999999999</v>
      </c>
      <c r="E288" s="89">
        <v>0.95</v>
      </c>
      <c r="F288" s="89">
        <v>0.95</v>
      </c>
      <c r="G288" s="89">
        <v>0.89</v>
      </c>
      <c r="H288" s="89">
        <v>0.93</v>
      </c>
      <c r="I288" s="89">
        <v>0.95</v>
      </c>
      <c r="J288" s="89">
        <v>0.89</v>
      </c>
      <c r="K288" s="89">
        <v>0.89</v>
      </c>
      <c r="L288" s="89">
        <v>0.95</v>
      </c>
      <c r="M288" s="157">
        <v>1.083</v>
      </c>
      <c r="N288" s="154">
        <v>1.2786148386704745</v>
      </c>
    </row>
    <row r="289" spans="1:14" x14ac:dyDescent="0.25">
      <c r="A289" s="138" t="s">
        <v>315</v>
      </c>
      <c r="B289" s="14">
        <v>28</v>
      </c>
      <c r="C289" s="116"/>
      <c r="D289" s="88">
        <v>1.302</v>
      </c>
      <c r="E289" s="89">
        <v>0.95</v>
      </c>
      <c r="F289" s="89">
        <v>0.95</v>
      </c>
      <c r="G289" s="89">
        <v>0.88</v>
      </c>
      <c r="H289" s="89">
        <v>0.93</v>
      </c>
      <c r="I289" s="89">
        <v>0.95</v>
      </c>
      <c r="J289" s="89">
        <v>0.89</v>
      </c>
      <c r="K289" s="89">
        <v>0.89</v>
      </c>
      <c r="L289" s="89">
        <v>0.95</v>
      </c>
      <c r="M289" s="157">
        <v>1.085</v>
      </c>
      <c r="N289" s="155">
        <v>1.2744502926753976</v>
      </c>
    </row>
    <row r="290" spans="1:14" x14ac:dyDescent="0.25">
      <c r="A290" s="139" t="s">
        <v>316</v>
      </c>
      <c r="B290" s="15">
        <v>29</v>
      </c>
      <c r="C290" s="116"/>
      <c r="D290" s="88">
        <v>1.2889999999999999</v>
      </c>
      <c r="E290" s="89">
        <v>0.96</v>
      </c>
      <c r="F290" s="89">
        <v>0.96</v>
      </c>
      <c r="G290" s="94">
        <v>0.9</v>
      </c>
      <c r="H290" s="89">
        <v>0.95</v>
      </c>
      <c r="I290" s="89">
        <v>0.96</v>
      </c>
      <c r="J290" s="89">
        <v>0.9</v>
      </c>
      <c r="K290" s="89">
        <v>0.9</v>
      </c>
      <c r="L290" s="89">
        <v>0.95</v>
      </c>
      <c r="M290" s="157">
        <v>1.091</v>
      </c>
      <c r="N290" s="154">
        <v>1.2912298108844045</v>
      </c>
    </row>
    <row r="291" spans="1:14" x14ac:dyDescent="0.25">
      <c r="A291" s="138" t="s">
        <v>317</v>
      </c>
      <c r="B291" s="14">
        <v>30</v>
      </c>
      <c r="C291" s="116"/>
      <c r="D291" s="92">
        <v>1.3080000000000001</v>
      </c>
      <c r="E291" s="93">
        <v>0.96</v>
      </c>
      <c r="F291" s="93">
        <v>0.96</v>
      </c>
      <c r="G291" s="93">
        <v>0.89</v>
      </c>
      <c r="H291" s="93">
        <v>0.95</v>
      </c>
      <c r="I291" s="93">
        <v>0.96</v>
      </c>
      <c r="J291" s="94">
        <v>0.9</v>
      </c>
      <c r="K291" s="93">
        <v>0.9</v>
      </c>
      <c r="L291" s="93">
        <v>0.96</v>
      </c>
      <c r="M291" s="157">
        <v>1.095</v>
      </c>
      <c r="N291" s="154">
        <v>1.2841400640524951</v>
      </c>
    </row>
    <row r="292" spans="1:14" x14ac:dyDescent="0.25">
      <c r="A292" s="139" t="s">
        <v>318</v>
      </c>
      <c r="B292" s="15">
        <v>31</v>
      </c>
      <c r="C292" s="116"/>
      <c r="D292" s="92">
        <v>1.3089999999999999</v>
      </c>
      <c r="E292" s="93">
        <v>0.96</v>
      </c>
      <c r="F292" s="93">
        <v>0.96</v>
      </c>
      <c r="G292" s="93">
        <v>0.89</v>
      </c>
      <c r="H292" s="93">
        <v>0.95</v>
      </c>
      <c r="I292" s="93">
        <v>0.96</v>
      </c>
      <c r="J292" s="94">
        <v>0.9</v>
      </c>
      <c r="K292" s="93">
        <v>0.9</v>
      </c>
      <c r="L292" s="93">
        <v>0.96</v>
      </c>
      <c r="M292" s="157">
        <v>1.097</v>
      </c>
      <c r="N292" s="154">
        <v>1.2822829904191719</v>
      </c>
    </row>
    <row r="293" spans="1:14" ht="15.75" thickBot="1" x14ac:dyDescent="0.3">
      <c r="A293" s="138" t="s">
        <v>319</v>
      </c>
      <c r="B293" s="14">
        <v>32</v>
      </c>
      <c r="C293" s="116"/>
      <c r="D293" s="88">
        <v>1.319</v>
      </c>
      <c r="E293" s="89">
        <v>0.96</v>
      </c>
      <c r="F293" s="89">
        <v>0.96</v>
      </c>
      <c r="G293" s="89">
        <v>0.89</v>
      </c>
      <c r="H293" s="89">
        <v>0.95</v>
      </c>
      <c r="I293" s="89">
        <v>0.96</v>
      </c>
      <c r="J293" s="89">
        <v>0.9</v>
      </c>
      <c r="K293" s="89">
        <v>0.9</v>
      </c>
      <c r="L293" s="89">
        <v>0.96</v>
      </c>
      <c r="M293" s="157">
        <v>1.097</v>
      </c>
      <c r="N293" s="154">
        <v>1.2949249537874454</v>
      </c>
    </row>
    <row r="294" spans="1:14" x14ac:dyDescent="0.25">
      <c r="A294" s="139" t="s">
        <v>320</v>
      </c>
      <c r="B294" s="15">
        <v>33</v>
      </c>
      <c r="C294" s="116"/>
      <c r="D294" s="88">
        <v>1.3109999999999999</v>
      </c>
      <c r="E294" s="89">
        <v>0.95</v>
      </c>
      <c r="F294" s="89">
        <v>0.94</v>
      </c>
      <c r="G294" s="89">
        <v>0.88</v>
      </c>
      <c r="H294" s="89">
        <v>0.94</v>
      </c>
      <c r="I294" s="89">
        <v>0.95</v>
      </c>
      <c r="J294" s="89">
        <v>0.89</v>
      </c>
      <c r="K294" s="89">
        <v>0.89</v>
      </c>
      <c r="L294" s="89">
        <v>0.94</v>
      </c>
      <c r="M294" s="156" t="e">
        <v>#N/A</v>
      </c>
      <c r="N294" s="154">
        <v>1.2762826665246763</v>
      </c>
    </row>
    <row r="295" spans="1:14" x14ac:dyDescent="0.25">
      <c r="A295" s="138" t="s">
        <v>321</v>
      </c>
      <c r="B295" s="14">
        <v>34</v>
      </c>
      <c r="C295" s="116"/>
      <c r="D295" s="88">
        <v>1.296</v>
      </c>
      <c r="E295" s="89">
        <v>0.94</v>
      </c>
      <c r="F295" s="89">
        <v>0.95</v>
      </c>
      <c r="G295" s="89">
        <v>0.88</v>
      </c>
      <c r="H295" s="89">
        <v>0.93</v>
      </c>
      <c r="I295" s="89">
        <v>0.94</v>
      </c>
      <c r="J295" s="89">
        <v>0.89</v>
      </c>
      <c r="K295" s="89">
        <v>0.89</v>
      </c>
      <c r="L295" s="89">
        <v>0.94</v>
      </c>
      <c r="M295" s="157">
        <v>1.0840000000000001</v>
      </c>
      <c r="N295" s="154">
        <v>1.2704224716218817</v>
      </c>
    </row>
    <row r="296" spans="1:14" x14ac:dyDescent="0.25">
      <c r="A296" s="139" t="s">
        <v>322</v>
      </c>
      <c r="B296" s="15">
        <v>35</v>
      </c>
      <c r="C296" s="116"/>
      <c r="D296" s="88">
        <v>1.3089999999999999</v>
      </c>
      <c r="E296" s="89">
        <v>0.95</v>
      </c>
      <c r="F296" s="89">
        <v>0.95</v>
      </c>
      <c r="G296" s="89">
        <v>0.88</v>
      </c>
      <c r="H296" s="89">
        <v>0.93</v>
      </c>
      <c r="I296" s="89">
        <v>0.95</v>
      </c>
      <c r="J296" s="89">
        <v>0.89</v>
      </c>
      <c r="K296" s="89">
        <v>0.89</v>
      </c>
      <c r="L296" s="89">
        <v>0.95</v>
      </c>
      <c r="M296" s="157">
        <v>1.0760000000000001</v>
      </c>
      <c r="N296" s="154">
        <v>1.2744037120140479</v>
      </c>
    </row>
    <row r="297" spans="1:14" x14ac:dyDescent="0.25">
      <c r="A297" s="138" t="s">
        <v>323</v>
      </c>
      <c r="B297" s="14">
        <v>36</v>
      </c>
      <c r="C297" s="116"/>
      <c r="D297" s="88">
        <v>1.33</v>
      </c>
      <c r="E297" s="89">
        <v>0.97</v>
      </c>
      <c r="F297" s="89">
        <v>0.97</v>
      </c>
      <c r="G297" s="89">
        <v>0.91</v>
      </c>
      <c r="H297" s="89">
        <v>0.96</v>
      </c>
      <c r="I297" s="89">
        <v>0.97</v>
      </c>
      <c r="J297" s="89">
        <v>0.91</v>
      </c>
      <c r="K297" s="89">
        <v>0.91</v>
      </c>
      <c r="L297" s="89">
        <v>0.97</v>
      </c>
      <c r="M297" s="157">
        <v>1.107</v>
      </c>
      <c r="N297" s="154">
        <v>1.3052408496889618</v>
      </c>
    </row>
    <row r="298" spans="1:14" x14ac:dyDescent="0.25">
      <c r="A298" s="139" t="s">
        <v>324</v>
      </c>
      <c r="B298" s="15">
        <v>37</v>
      </c>
      <c r="C298" s="116"/>
      <c r="D298" s="88">
        <v>1.337</v>
      </c>
      <c r="E298" s="89">
        <v>1.02</v>
      </c>
      <c r="F298" s="89">
        <v>1.02</v>
      </c>
      <c r="G298" s="89">
        <v>0.95</v>
      </c>
      <c r="H298" s="89">
        <v>1.01</v>
      </c>
      <c r="I298" s="89">
        <v>1.02</v>
      </c>
      <c r="J298" s="89">
        <v>0.95</v>
      </c>
      <c r="K298" s="89">
        <v>0.95</v>
      </c>
      <c r="L298" s="89">
        <v>1.02</v>
      </c>
      <c r="M298" s="157">
        <v>1.147</v>
      </c>
      <c r="N298" s="154">
        <v>1.3610883517862511</v>
      </c>
    </row>
    <row r="299" spans="1:14" x14ac:dyDescent="0.25">
      <c r="A299" s="138" t="s">
        <v>325</v>
      </c>
      <c r="B299" s="14">
        <v>38</v>
      </c>
      <c r="C299" s="116"/>
      <c r="D299" s="88">
        <v>1.421</v>
      </c>
      <c r="E299" s="89">
        <v>1.04</v>
      </c>
      <c r="F299" s="89">
        <v>1.04</v>
      </c>
      <c r="G299" s="89">
        <v>0.98</v>
      </c>
      <c r="H299" s="89">
        <v>1.03</v>
      </c>
      <c r="I299" s="89">
        <v>1.04</v>
      </c>
      <c r="J299" s="89">
        <v>0.98</v>
      </c>
      <c r="K299" s="89">
        <v>0.98</v>
      </c>
      <c r="L299" s="89">
        <v>1.04</v>
      </c>
      <c r="M299" s="157">
        <v>1.177</v>
      </c>
      <c r="N299" s="155">
        <v>1.3955580036023474</v>
      </c>
    </row>
    <row r="300" spans="1:14" x14ac:dyDescent="0.25">
      <c r="A300" s="139" t="s">
        <v>326</v>
      </c>
      <c r="B300" s="15">
        <v>39</v>
      </c>
      <c r="C300" s="116"/>
      <c r="D300" s="88">
        <v>1.423</v>
      </c>
      <c r="E300" s="89">
        <v>1.04</v>
      </c>
      <c r="F300" s="89">
        <v>1.04</v>
      </c>
      <c r="G300" s="89">
        <v>0.98</v>
      </c>
      <c r="H300" s="89">
        <v>1.03</v>
      </c>
      <c r="I300" s="89">
        <v>1.04</v>
      </c>
      <c r="J300" s="89">
        <v>0.98</v>
      </c>
      <c r="K300" s="89">
        <v>0.98</v>
      </c>
      <c r="L300" s="89">
        <v>1.04</v>
      </c>
      <c r="M300" s="157">
        <v>1.179</v>
      </c>
      <c r="N300" s="154">
        <v>1.3974810727576028</v>
      </c>
    </row>
    <row r="301" spans="1:14" x14ac:dyDescent="0.25">
      <c r="A301" s="138" t="s">
        <v>327</v>
      </c>
      <c r="B301" s="14">
        <v>40</v>
      </c>
      <c r="C301" s="116"/>
      <c r="D301" s="88">
        <v>1.3620000000000001</v>
      </c>
      <c r="E301" s="89">
        <v>0.99</v>
      </c>
      <c r="F301" s="89">
        <v>0.99</v>
      </c>
      <c r="G301" s="89">
        <v>0.93</v>
      </c>
      <c r="H301" s="89">
        <v>0.98</v>
      </c>
      <c r="I301" s="89">
        <v>0.99</v>
      </c>
      <c r="J301" s="89">
        <v>0.93</v>
      </c>
      <c r="K301" s="89">
        <v>0.93</v>
      </c>
      <c r="L301" s="89">
        <v>0.99</v>
      </c>
      <c r="M301" s="157">
        <v>1.1299999999999999</v>
      </c>
      <c r="N301" s="155">
        <v>1.3416388934803656</v>
      </c>
    </row>
    <row r="302" spans="1:14" x14ac:dyDescent="0.25">
      <c r="A302" s="139" t="s">
        <v>328</v>
      </c>
      <c r="B302" s="15">
        <v>41</v>
      </c>
      <c r="C302" s="116"/>
      <c r="D302" s="88">
        <v>1.3640000000000001</v>
      </c>
      <c r="E302" s="89">
        <v>0.99</v>
      </c>
      <c r="F302" s="89">
        <v>0.99</v>
      </c>
      <c r="G302" s="89">
        <v>0.93</v>
      </c>
      <c r="H302" s="89">
        <v>0.97</v>
      </c>
      <c r="I302" s="89">
        <v>0.99</v>
      </c>
      <c r="J302" s="89">
        <v>0.93</v>
      </c>
      <c r="K302" s="89">
        <v>0.93</v>
      </c>
      <c r="L302" s="89">
        <v>0.99</v>
      </c>
      <c r="M302" s="157">
        <v>1.125</v>
      </c>
      <c r="N302" s="154">
        <v>1.3340474675029765</v>
      </c>
    </row>
    <row r="303" spans="1:14" x14ac:dyDescent="0.25">
      <c r="A303" s="138" t="s">
        <v>329</v>
      </c>
      <c r="B303" s="14">
        <v>42</v>
      </c>
      <c r="C303" s="116"/>
      <c r="D303" s="88">
        <v>1.339</v>
      </c>
      <c r="E303" s="89">
        <v>0.99</v>
      </c>
      <c r="F303" s="89">
        <v>0.99</v>
      </c>
      <c r="G303" s="89">
        <v>0.93</v>
      </c>
      <c r="H303" s="89">
        <v>0.97</v>
      </c>
      <c r="I303" s="89">
        <v>0.99</v>
      </c>
      <c r="J303" s="89">
        <v>0.93</v>
      </c>
      <c r="K303" s="89">
        <v>0.93</v>
      </c>
      <c r="L303" s="89">
        <v>0.99</v>
      </c>
      <c r="M303" s="157">
        <v>1.123</v>
      </c>
      <c r="N303" s="154">
        <v>1.3298640659630907</v>
      </c>
    </row>
    <row r="304" spans="1:14" x14ac:dyDescent="0.25">
      <c r="A304" s="139" t="s">
        <v>330</v>
      </c>
      <c r="B304" s="15">
        <v>43</v>
      </c>
      <c r="C304" s="116"/>
      <c r="D304" s="88">
        <v>1.337</v>
      </c>
      <c r="E304" s="89">
        <v>0.97</v>
      </c>
      <c r="F304" s="89">
        <v>0.97</v>
      </c>
      <c r="G304" s="89">
        <v>0.91</v>
      </c>
      <c r="H304" s="89">
        <v>0.96</v>
      </c>
      <c r="I304" s="89">
        <v>0.97</v>
      </c>
      <c r="J304" s="89">
        <v>0.91</v>
      </c>
      <c r="K304" s="89">
        <v>0.91</v>
      </c>
      <c r="L304" s="89">
        <v>0.97</v>
      </c>
      <c r="M304" s="157">
        <v>1.1080000000000001</v>
      </c>
      <c r="N304" s="155">
        <v>1.3102687756147724</v>
      </c>
    </row>
    <row r="305" spans="1:14" x14ac:dyDescent="0.25">
      <c r="A305" s="138" t="s">
        <v>331</v>
      </c>
      <c r="B305" s="14">
        <v>44</v>
      </c>
      <c r="C305" s="116"/>
      <c r="D305" s="88">
        <v>1.33</v>
      </c>
      <c r="E305" s="89">
        <v>0.97</v>
      </c>
      <c r="F305" s="89">
        <v>0.97</v>
      </c>
      <c r="G305" s="89">
        <v>0.91</v>
      </c>
      <c r="H305" s="89">
        <v>0.96</v>
      </c>
      <c r="I305" s="89">
        <v>0.97</v>
      </c>
      <c r="J305" s="89">
        <v>0.91</v>
      </c>
      <c r="K305" s="89">
        <v>0.91</v>
      </c>
      <c r="L305" s="89">
        <v>0.97</v>
      </c>
      <c r="M305" s="157">
        <v>1.109</v>
      </c>
      <c r="N305" s="155">
        <v>1.3073610222098768</v>
      </c>
    </row>
    <row r="306" spans="1:14" x14ac:dyDescent="0.25">
      <c r="A306" s="139" t="s">
        <v>332</v>
      </c>
      <c r="B306" s="15">
        <v>45</v>
      </c>
      <c r="C306" s="116"/>
      <c r="D306" s="88">
        <v>1.3049999999999999</v>
      </c>
      <c r="E306" s="89">
        <v>0.95</v>
      </c>
      <c r="F306" s="89">
        <v>0.95</v>
      </c>
      <c r="G306" s="89">
        <v>0.88</v>
      </c>
      <c r="H306" s="89">
        <v>0.93</v>
      </c>
      <c r="I306" s="89">
        <v>0.95</v>
      </c>
      <c r="J306" s="89">
        <v>0.89</v>
      </c>
      <c r="K306" s="89">
        <v>0.89</v>
      </c>
      <c r="L306" s="89">
        <v>0.95</v>
      </c>
      <c r="M306" s="157">
        <v>1.0860000000000001</v>
      </c>
      <c r="N306" s="155">
        <v>1.2819999999999998</v>
      </c>
    </row>
    <row r="307" spans="1:14" x14ac:dyDescent="0.25">
      <c r="A307" s="138" t="s">
        <v>333</v>
      </c>
      <c r="B307" s="14">
        <v>46</v>
      </c>
      <c r="C307" s="116"/>
      <c r="D307" s="88">
        <v>1.2529999999999999</v>
      </c>
      <c r="E307" s="89">
        <v>0.91</v>
      </c>
      <c r="F307" s="89">
        <v>0.91</v>
      </c>
      <c r="G307" s="89">
        <v>0.84</v>
      </c>
      <c r="H307" s="89">
        <v>0.89</v>
      </c>
      <c r="I307" s="89">
        <v>0.91</v>
      </c>
      <c r="J307" s="89">
        <v>0.85</v>
      </c>
      <c r="K307" s="89">
        <v>0.85</v>
      </c>
      <c r="L307" s="89">
        <v>0.91</v>
      </c>
      <c r="M307" s="157">
        <v>1.0489999999999999</v>
      </c>
      <c r="N307" s="154">
        <v>1.2345999999999999</v>
      </c>
    </row>
    <row r="308" spans="1:14" x14ac:dyDescent="0.25">
      <c r="A308" s="139" t="s">
        <v>334</v>
      </c>
      <c r="B308" s="15">
        <v>47</v>
      </c>
      <c r="C308" s="116"/>
      <c r="D308" s="88">
        <v>1.23</v>
      </c>
      <c r="E308" s="89">
        <v>0.89</v>
      </c>
      <c r="F308" s="89">
        <v>0.89</v>
      </c>
      <c r="G308" s="89">
        <v>0.82</v>
      </c>
      <c r="H308" s="89">
        <v>0.87</v>
      </c>
      <c r="I308" s="89">
        <v>0.89</v>
      </c>
      <c r="J308" s="89">
        <v>0.83</v>
      </c>
      <c r="K308" s="89">
        <v>0.83</v>
      </c>
      <c r="L308" s="89">
        <v>0.89</v>
      </c>
      <c r="M308" s="157">
        <v>1.032</v>
      </c>
      <c r="N308" s="154">
        <v>1.2026000000000001</v>
      </c>
    </row>
    <row r="309" spans="1:14" x14ac:dyDescent="0.25">
      <c r="A309" s="138" t="s">
        <v>335</v>
      </c>
      <c r="B309" s="14">
        <v>48</v>
      </c>
      <c r="C309" s="116"/>
      <c r="D309" s="88">
        <v>1.1719999999999999</v>
      </c>
      <c r="E309" s="89">
        <v>0.85</v>
      </c>
      <c r="F309" s="89">
        <v>0.85</v>
      </c>
      <c r="G309" s="89">
        <v>0.79</v>
      </c>
      <c r="H309" s="89">
        <v>0.83</v>
      </c>
      <c r="I309" s="89"/>
      <c r="J309" s="89">
        <v>0.8</v>
      </c>
      <c r="K309" s="89">
        <v>0.8</v>
      </c>
      <c r="L309" s="89">
        <v>0.85</v>
      </c>
      <c r="M309" s="157">
        <v>0.99299999999999999</v>
      </c>
      <c r="N309" s="154">
        <v>1.1582999999999999</v>
      </c>
    </row>
    <row r="310" spans="1:14" x14ac:dyDescent="0.25">
      <c r="A310" s="139" t="s">
        <v>336</v>
      </c>
      <c r="B310" s="15">
        <v>49</v>
      </c>
      <c r="C310" s="116"/>
      <c r="D310" s="88">
        <v>1.19</v>
      </c>
      <c r="E310" s="89">
        <v>0.85</v>
      </c>
      <c r="F310" s="89">
        <v>0.85</v>
      </c>
      <c r="G310" s="89">
        <v>0.79</v>
      </c>
      <c r="H310" s="89">
        <v>0.83</v>
      </c>
      <c r="I310" s="89"/>
      <c r="J310" s="89">
        <v>0.8</v>
      </c>
      <c r="K310" s="89">
        <v>0.8</v>
      </c>
      <c r="L310" s="89">
        <v>0.85</v>
      </c>
      <c r="M310" s="157">
        <v>0.99399999999999999</v>
      </c>
      <c r="N310" s="154">
        <v>1.1566000000000001</v>
      </c>
    </row>
    <row r="311" spans="1:14" x14ac:dyDescent="0.25">
      <c r="A311" s="138" t="s">
        <v>337</v>
      </c>
      <c r="B311" s="14">
        <v>50</v>
      </c>
      <c r="C311" s="116"/>
      <c r="D311" s="88">
        <v>1.1919999999999999</v>
      </c>
      <c r="E311" s="89">
        <v>0.85</v>
      </c>
      <c r="F311" s="89">
        <v>0.85</v>
      </c>
      <c r="G311" s="89">
        <v>0.79</v>
      </c>
      <c r="H311" s="89">
        <v>0.83</v>
      </c>
      <c r="I311" s="89"/>
      <c r="J311" s="89">
        <v>0.8</v>
      </c>
      <c r="K311" s="89">
        <v>0.8</v>
      </c>
      <c r="L311" s="89">
        <v>0.85</v>
      </c>
      <c r="M311" s="157">
        <v>0.99299999999999999</v>
      </c>
      <c r="N311" s="154">
        <v>1.1586000000000001</v>
      </c>
    </row>
    <row r="312" spans="1:14" x14ac:dyDescent="0.25">
      <c r="A312" s="139" t="s">
        <v>338</v>
      </c>
      <c r="B312" s="15">
        <v>51</v>
      </c>
      <c r="C312" s="116"/>
      <c r="D312" s="88"/>
      <c r="E312" s="89">
        <v>0.85</v>
      </c>
      <c r="F312" s="89">
        <v>0.85</v>
      </c>
      <c r="G312" s="89">
        <v>0.79</v>
      </c>
      <c r="H312" s="89">
        <v>0.84</v>
      </c>
      <c r="I312" s="89"/>
      <c r="J312" s="89">
        <v>0.8</v>
      </c>
      <c r="K312" s="89">
        <v>0.8</v>
      </c>
      <c r="L312" s="89">
        <v>0.85</v>
      </c>
      <c r="M312" s="157">
        <v>0.995</v>
      </c>
      <c r="N312" s="154">
        <v>1.1608000000000001</v>
      </c>
    </row>
    <row r="313" spans="1:14" ht="15.75" thickBot="1" x14ac:dyDescent="0.3">
      <c r="A313" s="140" t="s">
        <v>339</v>
      </c>
      <c r="B313" s="119">
        <v>52</v>
      </c>
      <c r="C313" s="120"/>
      <c r="D313" s="118"/>
      <c r="E313" s="122"/>
      <c r="F313" s="122"/>
      <c r="G313" s="122"/>
      <c r="H313" s="122"/>
      <c r="I313" s="122"/>
      <c r="J313" s="122"/>
      <c r="K313" s="122"/>
      <c r="L313" s="122"/>
      <c r="M313" s="159"/>
      <c r="N313" s="160">
        <v>1.1704000000000001</v>
      </c>
    </row>
    <row r="314" spans="1:14" x14ac:dyDescent="0.25">
      <c r="A314" s="137" t="s">
        <v>340</v>
      </c>
      <c r="B314" s="124">
        <v>1</v>
      </c>
      <c r="C314" s="125">
        <v>2016</v>
      </c>
      <c r="D314" s="142">
        <v>1.1950000000000001</v>
      </c>
      <c r="E314" s="143">
        <v>0.85</v>
      </c>
      <c r="F314" s="143"/>
      <c r="G314" s="143">
        <v>0.79</v>
      </c>
      <c r="H314" s="143">
        <v>0.84</v>
      </c>
      <c r="I314" s="143">
        <v>0.85</v>
      </c>
      <c r="J314" s="171">
        <v>0.8</v>
      </c>
      <c r="K314" s="143">
        <v>0.8</v>
      </c>
      <c r="L314" s="143">
        <v>0.85</v>
      </c>
      <c r="M314" s="156"/>
      <c r="N314" s="156">
        <v>1.1631</v>
      </c>
    </row>
    <row r="315" spans="1:14" x14ac:dyDescent="0.25">
      <c r="A315" s="138" t="s">
        <v>341</v>
      </c>
      <c r="B315" s="14">
        <v>2</v>
      </c>
      <c r="C315" s="116"/>
      <c r="D315" s="88">
        <v>1.218</v>
      </c>
      <c r="E315" s="89">
        <v>0.88</v>
      </c>
      <c r="F315" s="89"/>
      <c r="G315" s="89">
        <v>0.82</v>
      </c>
      <c r="H315" s="89">
        <v>0.87</v>
      </c>
      <c r="I315" s="89">
        <v>0.88</v>
      </c>
      <c r="J315" s="172">
        <v>0.82</v>
      </c>
      <c r="K315" s="89">
        <v>0.82</v>
      </c>
      <c r="L315" s="89">
        <v>0.88</v>
      </c>
      <c r="M315" s="163">
        <v>1.0129999999999999</v>
      </c>
      <c r="N315" s="155">
        <v>1.1882999999999999</v>
      </c>
    </row>
    <row r="316" spans="1:14" x14ac:dyDescent="0.25">
      <c r="A316" s="139" t="s">
        <v>342</v>
      </c>
      <c r="B316" s="15">
        <v>3</v>
      </c>
      <c r="C316" s="116"/>
      <c r="D316" s="88">
        <v>1.242</v>
      </c>
      <c r="E316" s="89">
        <v>0.9</v>
      </c>
      <c r="F316" s="89"/>
      <c r="G316" s="89">
        <v>0.84</v>
      </c>
      <c r="H316" s="89">
        <v>0.89</v>
      </c>
      <c r="I316" s="89">
        <v>0.9</v>
      </c>
      <c r="J316" s="172">
        <v>0.84</v>
      </c>
      <c r="K316" s="89">
        <v>0.84</v>
      </c>
      <c r="L316" s="89">
        <v>0.9</v>
      </c>
      <c r="M316" s="163">
        <v>1.036</v>
      </c>
      <c r="N316" s="155">
        <v>1.2190000000000001</v>
      </c>
    </row>
    <row r="317" spans="1:14" x14ac:dyDescent="0.25">
      <c r="A317" s="138" t="s">
        <v>343</v>
      </c>
      <c r="B317" s="14">
        <v>4</v>
      </c>
      <c r="C317" s="116"/>
      <c r="D317" s="88">
        <v>1.24</v>
      </c>
      <c r="E317" s="89">
        <v>0.9</v>
      </c>
      <c r="F317" s="89"/>
      <c r="G317" s="89">
        <v>0.84</v>
      </c>
      <c r="H317" s="89">
        <v>0.89</v>
      </c>
      <c r="I317" s="89">
        <v>0.9</v>
      </c>
      <c r="J317" s="172">
        <v>0.84</v>
      </c>
      <c r="K317" s="89">
        <v>0.84</v>
      </c>
      <c r="L317" s="89">
        <v>0.9</v>
      </c>
      <c r="M317" s="163">
        <v>1.036</v>
      </c>
      <c r="N317" s="155">
        <v>1.2221</v>
      </c>
    </row>
    <row r="318" spans="1:14" x14ac:dyDescent="0.25">
      <c r="A318" s="139" t="s">
        <v>344</v>
      </c>
      <c r="B318" s="15">
        <v>5</v>
      </c>
      <c r="C318" s="116"/>
      <c r="D318" s="88">
        <v>1.2150000000000001</v>
      </c>
      <c r="E318" s="89">
        <v>0.88</v>
      </c>
      <c r="F318" s="89"/>
      <c r="G318" s="89">
        <v>0.82</v>
      </c>
      <c r="H318" s="89">
        <v>0.87</v>
      </c>
      <c r="I318" s="89">
        <v>0.88</v>
      </c>
      <c r="J318" s="172">
        <v>0.82</v>
      </c>
      <c r="K318" s="89">
        <v>0.82</v>
      </c>
      <c r="L318" s="89">
        <v>0.88</v>
      </c>
      <c r="M318" s="163">
        <v>1.0149999999999999</v>
      </c>
      <c r="N318" s="154">
        <v>1.1999</v>
      </c>
    </row>
    <row r="319" spans="1:14" x14ac:dyDescent="0.25">
      <c r="A319" s="138" t="s">
        <v>345</v>
      </c>
      <c r="B319" s="14">
        <v>6</v>
      </c>
      <c r="C319" s="116"/>
      <c r="D319" s="88">
        <v>1.1890000000000001</v>
      </c>
      <c r="E319" s="89">
        <v>0.86</v>
      </c>
      <c r="F319" s="89"/>
      <c r="G319" s="89">
        <v>0.8</v>
      </c>
      <c r="H319" s="89">
        <v>0.85</v>
      </c>
      <c r="I319" s="89">
        <v>0.86</v>
      </c>
      <c r="J319" s="172">
        <v>0.8</v>
      </c>
      <c r="K319" s="89"/>
      <c r="L319" s="89"/>
      <c r="M319" s="163">
        <v>0.996</v>
      </c>
      <c r="N319" s="155">
        <v>1.177</v>
      </c>
    </row>
    <row r="320" spans="1:14" x14ac:dyDescent="0.25">
      <c r="A320" s="139" t="s">
        <v>346</v>
      </c>
      <c r="B320" s="15">
        <v>7</v>
      </c>
      <c r="C320" s="116"/>
      <c r="D320" s="88">
        <v>1.1879999999999999</v>
      </c>
      <c r="E320" s="89">
        <v>0.86</v>
      </c>
      <c r="F320" s="89"/>
      <c r="G320" s="89">
        <v>0.8</v>
      </c>
      <c r="H320" s="89">
        <v>0.85</v>
      </c>
      <c r="I320" s="89">
        <v>0.86</v>
      </c>
      <c r="J320" s="172">
        <v>0.8</v>
      </c>
      <c r="K320" s="89"/>
      <c r="L320" s="89"/>
      <c r="M320" s="163">
        <v>0.999</v>
      </c>
      <c r="N320" s="155">
        <v>1.1767000000000001</v>
      </c>
    </row>
    <row r="321" spans="1:14" x14ac:dyDescent="0.25">
      <c r="A321" s="138" t="s">
        <v>347</v>
      </c>
      <c r="B321" s="14">
        <v>8</v>
      </c>
      <c r="C321" s="116"/>
      <c r="D321" s="88">
        <v>1.167</v>
      </c>
      <c r="E321" s="89">
        <v>0.85</v>
      </c>
      <c r="F321" s="89"/>
      <c r="G321" s="89">
        <v>0.79</v>
      </c>
      <c r="H321" s="89">
        <v>0.83</v>
      </c>
      <c r="I321" s="89">
        <v>0.85</v>
      </c>
      <c r="J321" s="172">
        <v>0.8</v>
      </c>
      <c r="K321" s="89"/>
      <c r="L321" s="89"/>
      <c r="M321" s="163">
        <v>0.99</v>
      </c>
      <c r="N321" s="158">
        <v>1.1698999999999999</v>
      </c>
    </row>
    <row r="322" spans="1:14" x14ac:dyDescent="0.25">
      <c r="A322" s="139" t="s">
        <v>348</v>
      </c>
      <c r="B322" s="15">
        <v>9</v>
      </c>
      <c r="C322" s="116"/>
      <c r="D322" s="88">
        <v>1.1619999999999999</v>
      </c>
      <c r="E322" s="89">
        <v>0.83</v>
      </c>
      <c r="F322" s="89"/>
      <c r="G322" s="89">
        <v>0.77</v>
      </c>
      <c r="H322" s="89">
        <v>0.81</v>
      </c>
      <c r="I322" s="89">
        <v>0.83</v>
      </c>
      <c r="J322" s="172">
        <v>0.78</v>
      </c>
      <c r="K322" s="89"/>
      <c r="L322" s="89"/>
      <c r="M322" s="163">
        <v>0.97099999999999997</v>
      </c>
      <c r="N322" s="155">
        <v>1.1465000000000001</v>
      </c>
    </row>
    <row r="323" spans="1:14" x14ac:dyDescent="0.25">
      <c r="A323" s="138" t="s">
        <v>349</v>
      </c>
      <c r="B323" s="14">
        <v>10</v>
      </c>
      <c r="C323" s="116"/>
      <c r="D323" s="88">
        <v>1.1519999999999999</v>
      </c>
      <c r="E323" s="89">
        <v>0.83</v>
      </c>
      <c r="F323" s="89"/>
      <c r="G323" s="89">
        <v>0.77</v>
      </c>
      <c r="H323" s="89">
        <v>0.82</v>
      </c>
      <c r="I323" s="89">
        <v>0.83</v>
      </c>
      <c r="J323" s="172">
        <v>0.77</v>
      </c>
      <c r="K323" s="89"/>
      <c r="L323" s="89">
        <v>0.85</v>
      </c>
      <c r="M323" s="163">
        <v>0.97099999999999997</v>
      </c>
      <c r="N323" s="155">
        <v>1.1451</v>
      </c>
    </row>
    <row r="324" spans="1:14" x14ac:dyDescent="0.25">
      <c r="A324" s="139" t="s">
        <v>350</v>
      </c>
      <c r="B324" s="15">
        <v>11</v>
      </c>
      <c r="C324" s="116"/>
      <c r="D324" s="88">
        <v>1.202</v>
      </c>
      <c r="E324" s="89">
        <v>0.87</v>
      </c>
      <c r="F324" s="89"/>
      <c r="G324" s="89">
        <v>0.81</v>
      </c>
      <c r="H324" s="89">
        <v>0.86</v>
      </c>
      <c r="I324" s="89">
        <v>0.87</v>
      </c>
      <c r="J324" s="172">
        <v>0.81</v>
      </c>
      <c r="K324" s="89"/>
      <c r="L324" s="89">
        <v>0.88</v>
      </c>
      <c r="M324" s="163">
        <v>1.0129999999999999</v>
      </c>
      <c r="N324" s="155">
        <v>1.1891</v>
      </c>
    </row>
    <row r="325" spans="1:14" x14ac:dyDescent="0.25">
      <c r="A325" s="138" t="s">
        <v>351</v>
      </c>
      <c r="B325" s="14">
        <v>12</v>
      </c>
      <c r="C325" s="116"/>
      <c r="D325" s="88">
        <v>1.1919999999999999</v>
      </c>
      <c r="E325" s="89">
        <v>0.9</v>
      </c>
      <c r="F325" s="89"/>
      <c r="G325" s="89">
        <v>0.84</v>
      </c>
      <c r="H325" s="89">
        <v>0.89</v>
      </c>
      <c r="I325" s="89">
        <v>0.9</v>
      </c>
      <c r="J325" s="172">
        <v>0.84</v>
      </c>
      <c r="K325" s="89"/>
      <c r="L325" s="89">
        <v>0.9</v>
      </c>
      <c r="M325" s="163">
        <v>1.034</v>
      </c>
      <c r="N325" s="155">
        <v>1.2287999999999999</v>
      </c>
    </row>
    <row r="326" spans="1:14" x14ac:dyDescent="0.25">
      <c r="A326" s="139" t="s">
        <v>352</v>
      </c>
      <c r="B326" s="15">
        <v>13</v>
      </c>
      <c r="C326" s="116"/>
      <c r="D326" s="88">
        <v>1.2270000000000001</v>
      </c>
      <c r="E326" s="89">
        <v>0.89</v>
      </c>
      <c r="F326" s="89"/>
      <c r="G326" s="89">
        <v>0.83</v>
      </c>
      <c r="H326" s="89">
        <v>0.87</v>
      </c>
      <c r="I326" s="89">
        <v>0.89</v>
      </c>
      <c r="J326" s="172">
        <v>0.83</v>
      </c>
      <c r="K326" s="89"/>
      <c r="L326" s="89">
        <v>0.9</v>
      </c>
      <c r="M326" s="163">
        <v>1.0229999999999999</v>
      </c>
      <c r="N326" s="154">
        <v>1.2223999999999999</v>
      </c>
    </row>
    <row r="327" spans="1:14" x14ac:dyDescent="0.25">
      <c r="A327" s="138" t="s">
        <v>353</v>
      </c>
      <c r="B327" s="14">
        <v>14</v>
      </c>
      <c r="C327" s="116"/>
      <c r="D327" s="88">
        <v>1.1850000000000001</v>
      </c>
      <c r="E327" s="89">
        <v>0.86</v>
      </c>
      <c r="F327" s="89"/>
      <c r="G327" s="89">
        <v>0.8</v>
      </c>
      <c r="H327" s="89">
        <v>0.85</v>
      </c>
      <c r="I327" s="89">
        <v>0.86</v>
      </c>
      <c r="J327" s="172">
        <v>0.8</v>
      </c>
      <c r="K327" s="89"/>
      <c r="L327" s="89">
        <v>0.88</v>
      </c>
      <c r="M327" s="163">
        <v>1.002</v>
      </c>
      <c r="N327" s="154">
        <v>1.1915</v>
      </c>
    </row>
    <row r="328" spans="1:14" x14ac:dyDescent="0.25">
      <c r="A328" s="139" t="s">
        <v>354</v>
      </c>
      <c r="B328" s="15">
        <v>15</v>
      </c>
      <c r="C328" s="116"/>
      <c r="D328" s="88">
        <v>1.1870000000000001</v>
      </c>
      <c r="E328" s="89">
        <v>0.86</v>
      </c>
      <c r="F328" s="89"/>
      <c r="G328" s="89">
        <v>0.8</v>
      </c>
      <c r="H328" s="89">
        <v>0.85</v>
      </c>
      <c r="I328" s="89">
        <v>0.86</v>
      </c>
      <c r="J328" s="89">
        <v>0.8</v>
      </c>
      <c r="K328" s="89"/>
      <c r="L328" s="89">
        <v>0.86</v>
      </c>
      <c r="M328" s="157">
        <v>1.002</v>
      </c>
      <c r="N328" s="155">
        <v>1.1738</v>
      </c>
    </row>
    <row r="329" spans="1:14" x14ac:dyDescent="0.25">
      <c r="A329" s="138" t="s">
        <v>355</v>
      </c>
      <c r="B329" s="14">
        <v>16</v>
      </c>
      <c r="C329" s="116"/>
      <c r="D329" s="88">
        <v>1.1870000000000001</v>
      </c>
      <c r="E329" s="89">
        <v>0.86</v>
      </c>
      <c r="F329" s="89"/>
      <c r="G329" s="89">
        <v>0.8</v>
      </c>
      <c r="H329" s="89">
        <v>0.85</v>
      </c>
      <c r="I329" s="89">
        <v>0.86</v>
      </c>
      <c r="J329" s="89">
        <v>0.8</v>
      </c>
      <c r="K329" s="89"/>
      <c r="L329" s="89">
        <v>0.86</v>
      </c>
      <c r="M329" s="157">
        <v>0.996</v>
      </c>
      <c r="N329" s="155">
        <v>1.1813</v>
      </c>
    </row>
    <row r="330" spans="1:14" x14ac:dyDescent="0.25">
      <c r="A330" s="139" t="s">
        <v>356</v>
      </c>
      <c r="B330" s="15">
        <v>17</v>
      </c>
      <c r="C330" s="116"/>
      <c r="D330" s="88">
        <v>1.214</v>
      </c>
      <c r="E330" s="89">
        <v>0.86</v>
      </c>
      <c r="F330" s="89"/>
      <c r="G330" s="89">
        <v>0.8</v>
      </c>
      <c r="H330" s="89">
        <v>0.85</v>
      </c>
      <c r="I330" s="89">
        <v>0.86</v>
      </c>
      <c r="J330" s="89">
        <v>0.8</v>
      </c>
      <c r="K330" s="89"/>
      <c r="L330" s="89">
        <v>0.85</v>
      </c>
      <c r="M330" s="157">
        <v>1.0009999999999999</v>
      </c>
      <c r="N330" s="155">
        <v>1.1795</v>
      </c>
    </row>
    <row r="331" spans="1:14" x14ac:dyDescent="0.25">
      <c r="A331" s="138" t="s">
        <v>357</v>
      </c>
      <c r="B331" s="14">
        <v>18</v>
      </c>
      <c r="C331" s="116"/>
      <c r="D331" s="88">
        <v>1.216</v>
      </c>
      <c r="E331" s="89">
        <v>0.88</v>
      </c>
      <c r="F331" s="89"/>
      <c r="G331" s="89">
        <v>0.82</v>
      </c>
      <c r="H331" s="89">
        <v>0.87</v>
      </c>
      <c r="I331" s="89">
        <v>0.88</v>
      </c>
      <c r="J331" s="89">
        <v>0.82</v>
      </c>
      <c r="K331" s="89"/>
      <c r="L331" s="89">
        <v>0.83</v>
      </c>
      <c r="M331" s="157">
        <v>1.016</v>
      </c>
      <c r="N331" s="155">
        <v>1.2017</v>
      </c>
    </row>
    <row r="332" spans="1:14" x14ac:dyDescent="0.25">
      <c r="A332" s="139" t="s">
        <v>358</v>
      </c>
      <c r="B332" s="15">
        <v>19</v>
      </c>
      <c r="C332" s="116"/>
      <c r="D332" s="88">
        <v>1.2629999999999999</v>
      </c>
      <c r="E332" s="89">
        <v>0.92</v>
      </c>
      <c r="F332" s="89"/>
      <c r="G332" s="89">
        <v>0.87</v>
      </c>
      <c r="H332" s="89">
        <v>0.91</v>
      </c>
      <c r="I332" s="89">
        <v>0.93</v>
      </c>
      <c r="J332" s="89">
        <v>0.86</v>
      </c>
      <c r="K332" s="89"/>
      <c r="L332" s="89">
        <v>0.83</v>
      </c>
      <c r="M332" s="157">
        <v>1.0660000000000001</v>
      </c>
      <c r="N332" s="155">
        <v>1.2533000000000001</v>
      </c>
    </row>
    <row r="333" spans="1:14" x14ac:dyDescent="0.25">
      <c r="A333" s="138" t="s">
        <v>359</v>
      </c>
      <c r="B333" s="14">
        <v>20</v>
      </c>
      <c r="C333" s="116"/>
      <c r="D333" s="88">
        <v>1.3140000000000001</v>
      </c>
      <c r="E333" s="89">
        <v>0.96</v>
      </c>
      <c r="F333" s="89"/>
      <c r="G333" s="89">
        <v>0.9</v>
      </c>
      <c r="H333" s="89">
        <v>0.95</v>
      </c>
      <c r="I333" s="89">
        <v>0.96</v>
      </c>
      <c r="J333" s="89">
        <v>0.9</v>
      </c>
      <c r="K333" s="89"/>
      <c r="L333" s="89">
        <v>0.87</v>
      </c>
      <c r="M333" s="157">
        <v>1.0960000000000001</v>
      </c>
      <c r="N333" s="155">
        <v>1.3072999999999999</v>
      </c>
    </row>
    <row r="334" spans="1:14" x14ac:dyDescent="0.25">
      <c r="A334" s="139" t="s">
        <v>360</v>
      </c>
      <c r="B334" s="15">
        <v>21</v>
      </c>
      <c r="C334" s="116"/>
      <c r="D334" s="88">
        <v>1.3129999999999999</v>
      </c>
      <c r="E334" s="89">
        <v>0.96</v>
      </c>
      <c r="F334" s="89"/>
      <c r="G334" s="89">
        <v>0.9</v>
      </c>
      <c r="H334" s="89">
        <v>0.95</v>
      </c>
      <c r="I334" s="89">
        <v>0.96</v>
      </c>
      <c r="J334" s="89">
        <v>0.9</v>
      </c>
      <c r="K334" s="89"/>
      <c r="L334" s="89">
        <v>0.9</v>
      </c>
      <c r="M334" s="157">
        <v>1.091</v>
      </c>
      <c r="N334" s="155">
        <v>1.3068</v>
      </c>
    </row>
    <row r="335" spans="1:14" x14ac:dyDescent="0.25">
      <c r="A335" s="138" t="s">
        <v>361</v>
      </c>
      <c r="B335" s="14">
        <v>22</v>
      </c>
      <c r="C335" s="116"/>
      <c r="D335" s="88">
        <v>1.3879999999999999</v>
      </c>
      <c r="E335" s="89">
        <v>1.02</v>
      </c>
      <c r="F335" s="89"/>
      <c r="G335" s="89">
        <v>0.96</v>
      </c>
      <c r="H335" s="89">
        <v>1.01</v>
      </c>
      <c r="I335" s="89">
        <v>1.02</v>
      </c>
      <c r="J335" s="89">
        <v>0.96</v>
      </c>
      <c r="K335" s="89"/>
      <c r="L335" s="89">
        <v>0.89</v>
      </c>
      <c r="M335" s="157">
        <v>1.1539999999999999</v>
      </c>
      <c r="N335" s="155">
        <v>1.3725999999999998</v>
      </c>
    </row>
    <row r="336" spans="1:14" x14ac:dyDescent="0.25">
      <c r="A336" s="139" t="s">
        <v>362</v>
      </c>
      <c r="B336" s="15">
        <v>23</v>
      </c>
      <c r="C336" s="116"/>
      <c r="D336" s="88">
        <v>1.4410000000000001</v>
      </c>
      <c r="E336" s="89">
        <v>1.06</v>
      </c>
      <c r="F336" s="89"/>
      <c r="G336" s="89">
        <v>1</v>
      </c>
      <c r="H336" s="89">
        <v>1.05</v>
      </c>
      <c r="I336" s="89">
        <v>1.06</v>
      </c>
      <c r="J336" s="89">
        <v>1</v>
      </c>
      <c r="K336" s="89"/>
      <c r="L336" s="89">
        <v>0.86</v>
      </c>
      <c r="M336" s="157">
        <v>1.194</v>
      </c>
      <c r="N336" s="154">
        <v>1.4234</v>
      </c>
    </row>
    <row r="337" spans="1:14" x14ac:dyDescent="0.25">
      <c r="A337" s="138" t="s">
        <v>363</v>
      </c>
      <c r="B337" s="14">
        <v>24</v>
      </c>
      <c r="C337" s="116"/>
      <c r="D337" s="88">
        <v>1.4379999999999999</v>
      </c>
      <c r="E337" s="89">
        <v>1.06</v>
      </c>
      <c r="F337" s="89"/>
      <c r="G337" s="89">
        <v>1</v>
      </c>
      <c r="H337" s="89">
        <v>1.05</v>
      </c>
      <c r="I337" s="89">
        <v>1.06</v>
      </c>
      <c r="J337" s="89">
        <v>1</v>
      </c>
      <c r="K337" s="89"/>
      <c r="L337" s="89">
        <v>0.86</v>
      </c>
      <c r="M337" s="157">
        <v>1.194</v>
      </c>
      <c r="N337" s="154">
        <v>1.4250999999999998</v>
      </c>
    </row>
    <row r="338" spans="1:14" x14ac:dyDescent="0.25">
      <c r="A338" s="139" t="s">
        <v>364</v>
      </c>
      <c r="B338" s="15">
        <v>25</v>
      </c>
      <c r="C338" s="116"/>
      <c r="D338" s="88">
        <v>1.4650000000000001</v>
      </c>
      <c r="E338" s="89">
        <v>1.0900000000000001</v>
      </c>
      <c r="F338" s="89"/>
      <c r="G338" s="89">
        <v>1.02</v>
      </c>
      <c r="H338" s="89">
        <v>1.07</v>
      </c>
      <c r="I338" s="89">
        <v>1.0900000000000001</v>
      </c>
      <c r="J338" s="172">
        <v>1.02</v>
      </c>
      <c r="K338" s="89"/>
      <c r="L338" s="89">
        <v>0.86</v>
      </c>
      <c r="M338" s="157">
        <v>1.2230000000000001</v>
      </c>
      <c r="N338" s="154">
        <v>1.4524000000000001</v>
      </c>
    </row>
    <row r="339" spans="1:14" x14ac:dyDescent="0.25">
      <c r="A339" s="138" t="s">
        <v>365</v>
      </c>
      <c r="B339" s="14">
        <v>26</v>
      </c>
      <c r="C339" s="116"/>
      <c r="D339" s="88">
        <v>1.5049999999999999</v>
      </c>
      <c r="E339" s="89">
        <v>1.1200000000000001</v>
      </c>
      <c r="F339" s="89"/>
      <c r="G339" s="89">
        <v>1.05</v>
      </c>
      <c r="H339" s="89">
        <v>1.1000000000000001</v>
      </c>
      <c r="I339" s="89">
        <v>1.1200000000000001</v>
      </c>
      <c r="J339" s="172">
        <v>1.05</v>
      </c>
      <c r="K339" s="89"/>
      <c r="L339" s="89">
        <v>0.86</v>
      </c>
      <c r="M339" s="157">
        <v>1.25</v>
      </c>
      <c r="N339" s="154">
        <v>1.4909999999999999</v>
      </c>
    </row>
    <row r="340" spans="1:14" x14ac:dyDescent="0.25">
      <c r="A340" s="139" t="s">
        <v>366</v>
      </c>
      <c r="B340" s="15">
        <v>27</v>
      </c>
      <c r="C340" s="116"/>
      <c r="D340" s="88">
        <v>1.542</v>
      </c>
      <c r="E340" s="89">
        <v>1.1399999999999999</v>
      </c>
      <c r="F340" s="89"/>
      <c r="G340" s="89">
        <v>1.08</v>
      </c>
      <c r="H340" s="89">
        <v>1.1299999999999999</v>
      </c>
      <c r="I340" s="89">
        <v>1.1399999999999999</v>
      </c>
      <c r="J340" s="172">
        <v>1.08</v>
      </c>
      <c r="K340" s="89"/>
      <c r="L340" s="89">
        <v>0.88</v>
      </c>
      <c r="M340" s="157">
        <v>1.274</v>
      </c>
      <c r="N340" s="154">
        <v>1.5318000000000001</v>
      </c>
    </row>
    <row r="341" spans="1:14" x14ac:dyDescent="0.25">
      <c r="A341" s="138" t="s">
        <v>367</v>
      </c>
      <c r="B341" s="14">
        <v>28</v>
      </c>
      <c r="C341" s="116"/>
      <c r="D341" s="88">
        <v>1.5580000000000001</v>
      </c>
      <c r="E341" s="89">
        <v>1.1599999999999999</v>
      </c>
      <c r="F341" s="89"/>
      <c r="G341" s="89">
        <v>1.1000000000000001</v>
      </c>
      <c r="H341" s="89">
        <v>1.1499999999999999</v>
      </c>
      <c r="I341" s="89">
        <v>1.1599999999999999</v>
      </c>
      <c r="J341" s="172">
        <v>1.1000000000000001</v>
      </c>
      <c r="K341" s="89"/>
      <c r="L341" s="89">
        <v>0.93</v>
      </c>
      <c r="M341" s="157">
        <v>1.2909999999999999</v>
      </c>
      <c r="N341" s="155">
        <v>1.5484</v>
      </c>
    </row>
    <row r="342" spans="1:14" x14ac:dyDescent="0.25">
      <c r="A342" s="139" t="s">
        <v>368</v>
      </c>
      <c r="B342" s="15">
        <v>29</v>
      </c>
      <c r="C342" s="116"/>
      <c r="D342" s="88">
        <v>1.5580000000000001</v>
      </c>
      <c r="E342" s="89">
        <v>1.1599999999999999</v>
      </c>
      <c r="F342" s="89"/>
      <c r="G342" s="89">
        <v>1.1000000000000001</v>
      </c>
      <c r="H342" s="89">
        <v>1.1499999999999999</v>
      </c>
      <c r="I342" s="89">
        <v>1.1599999999999999</v>
      </c>
      <c r="J342" s="172">
        <v>1.1000000000000001</v>
      </c>
      <c r="K342" s="89"/>
      <c r="L342" s="89">
        <v>0.96</v>
      </c>
      <c r="M342" s="157">
        <v>1.2929999999999999</v>
      </c>
      <c r="N342" s="154">
        <v>1.5515000000000001</v>
      </c>
    </row>
    <row r="343" spans="1:14" x14ac:dyDescent="0.25">
      <c r="A343" s="138" t="s">
        <v>369</v>
      </c>
      <c r="B343" s="14">
        <v>30</v>
      </c>
      <c r="C343" s="116"/>
      <c r="D343" s="88">
        <v>1.5620000000000001</v>
      </c>
      <c r="E343" s="89">
        <v>1.1599999999999999</v>
      </c>
      <c r="F343" s="89"/>
      <c r="G343" s="89">
        <v>1.1000000000000001</v>
      </c>
      <c r="H343" s="89">
        <v>1.1499999999999999</v>
      </c>
      <c r="I343" s="89">
        <v>1.1599999999999999</v>
      </c>
      <c r="J343" s="172">
        <v>1.1000000000000001</v>
      </c>
      <c r="K343" s="89"/>
      <c r="L343" s="89">
        <v>0.96</v>
      </c>
      <c r="M343" s="157">
        <v>1.292</v>
      </c>
      <c r="N343" s="154">
        <v>1.5535759840657406</v>
      </c>
    </row>
    <row r="344" spans="1:14" x14ac:dyDescent="0.25">
      <c r="A344" s="139" t="s">
        <v>370</v>
      </c>
      <c r="B344" s="15">
        <v>31</v>
      </c>
      <c r="C344" s="116"/>
      <c r="D344" s="88">
        <v>1.5629999999999999</v>
      </c>
      <c r="E344" s="89">
        <v>1.1599999999999999</v>
      </c>
      <c r="F344" s="89"/>
      <c r="G344" s="89">
        <v>1.1000000000000001</v>
      </c>
      <c r="H344" s="89">
        <v>1.1499999999999999</v>
      </c>
      <c r="I344" s="89">
        <v>1.1599999999999999</v>
      </c>
      <c r="J344" s="172">
        <v>1.1000000000000001</v>
      </c>
      <c r="K344" s="89"/>
      <c r="L344" s="89">
        <v>1.02</v>
      </c>
      <c r="M344" s="157">
        <v>1.292</v>
      </c>
      <c r="N344" s="154">
        <v>1.5541999999999998</v>
      </c>
    </row>
    <row r="345" spans="1:14" x14ac:dyDescent="0.25">
      <c r="A345" s="138" t="s">
        <v>371</v>
      </c>
      <c r="B345" s="14">
        <v>32</v>
      </c>
      <c r="C345" s="116"/>
      <c r="D345" s="88">
        <v>1.5609999999999999</v>
      </c>
      <c r="E345" s="89">
        <v>1.1599999999999999</v>
      </c>
      <c r="F345" s="89"/>
      <c r="G345" s="89">
        <v>1.1000000000000001</v>
      </c>
      <c r="H345" s="89">
        <v>1.1499999999999999</v>
      </c>
      <c r="I345" s="89">
        <v>1.1599999999999999</v>
      </c>
      <c r="J345" s="172">
        <v>1.1000000000000001</v>
      </c>
      <c r="K345" s="89"/>
      <c r="L345" s="89">
        <v>1.06</v>
      </c>
      <c r="M345" s="157">
        <v>1.2909999999999999</v>
      </c>
      <c r="N345" s="154">
        <v>1.5537000000000001</v>
      </c>
    </row>
    <row r="346" spans="1:14" x14ac:dyDescent="0.25">
      <c r="A346" s="139" t="s">
        <v>372</v>
      </c>
      <c r="B346" s="15">
        <v>33</v>
      </c>
      <c r="C346" s="116"/>
      <c r="D346" s="88"/>
      <c r="E346" s="89">
        <v>1.1599999999999999</v>
      </c>
      <c r="F346" s="89"/>
      <c r="G346" s="89">
        <v>1.1000000000000001</v>
      </c>
      <c r="H346" s="89">
        <v>1.1499999999999999</v>
      </c>
      <c r="I346" s="89">
        <v>1.1599999999999999</v>
      </c>
      <c r="J346" s="172">
        <v>1.2</v>
      </c>
      <c r="K346" s="89"/>
      <c r="L346" s="89">
        <v>1.06</v>
      </c>
      <c r="M346" s="157">
        <v>1.294</v>
      </c>
      <c r="N346" s="154">
        <v>1.5418000000000001</v>
      </c>
    </row>
    <row r="347" spans="1:14" x14ac:dyDescent="0.25">
      <c r="A347" s="138" t="s">
        <v>373</v>
      </c>
      <c r="B347" s="14">
        <v>34</v>
      </c>
      <c r="C347" s="116"/>
      <c r="D347" s="88"/>
      <c r="E347" s="89">
        <v>1.1599999999999999</v>
      </c>
      <c r="F347" s="89"/>
      <c r="G347" s="89">
        <v>1.1000000000000001</v>
      </c>
      <c r="H347" s="89">
        <v>1.1499999999999999</v>
      </c>
      <c r="I347" s="89">
        <v>1.1599999999999999</v>
      </c>
      <c r="J347" s="172">
        <v>1.2</v>
      </c>
      <c r="K347" s="89"/>
      <c r="L347" s="89">
        <v>1.0900000000000001</v>
      </c>
      <c r="M347" s="157">
        <v>1.298</v>
      </c>
      <c r="N347" s="154">
        <v>1.5433000000000001</v>
      </c>
    </row>
    <row r="348" spans="1:14" x14ac:dyDescent="0.25">
      <c r="A348" s="139" t="s">
        <v>374</v>
      </c>
      <c r="B348" s="15">
        <v>35</v>
      </c>
      <c r="C348" s="116"/>
      <c r="D348" s="88"/>
      <c r="E348" s="89">
        <v>1.1599999999999999</v>
      </c>
      <c r="F348" s="89"/>
      <c r="G348" s="89">
        <v>1.1000000000000001</v>
      </c>
      <c r="H348" s="89">
        <v>1.1499999999999999</v>
      </c>
      <c r="I348" s="89">
        <v>1.1599999999999999</v>
      </c>
      <c r="J348" s="172">
        <v>1.2</v>
      </c>
      <c r="K348" s="89"/>
      <c r="L348" s="89">
        <v>1.1200000000000001</v>
      </c>
      <c r="M348" s="157">
        <v>1.2969999999999999</v>
      </c>
      <c r="N348" s="154">
        <v>1.5452000000000001</v>
      </c>
    </row>
    <row r="349" spans="1:14" x14ac:dyDescent="0.25">
      <c r="A349" s="138" t="s">
        <v>375</v>
      </c>
      <c r="B349" s="14">
        <v>36</v>
      </c>
      <c r="C349" s="116"/>
      <c r="D349" s="88"/>
      <c r="E349" s="89">
        <v>1.1599999999999999</v>
      </c>
      <c r="F349" s="89"/>
      <c r="G349" s="89">
        <v>1.1000000000000001</v>
      </c>
      <c r="H349" s="89">
        <v>1.1499999999999999</v>
      </c>
      <c r="I349" s="89">
        <v>1.1599999999999999</v>
      </c>
      <c r="J349" s="89">
        <v>1.2</v>
      </c>
      <c r="K349" s="89"/>
      <c r="L349" s="89">
        <v>1.1399999999999999</v>
      </c>
      <c r="M349" s="157">
        <v>1.2989999999999999</v>
      </c>
      <c r="N349" s="154">
        <v>1.5485</v>
      </c>
    </row>
    <row r="350" spans="1:14" x14ac:dyDescent="0.25">
      <c r="A350" s="139" t="s">
        <v>376</v>
      </c>
      <c r="B350" s="15">
        <v>37</v>
      </c>
      <c r="C350" s="116"/>
      <c r="D350" s="88"/>
      <c r="E350" s="89">
        <v>1.1599999999999999</v>
      </c>
      <c r="F350" s="89"/>
      <c r="G350" s="89">
        <v>1.1000000000000001</v>
      </c>
      <c r="H350" s="89">
        <v>1.1499999999999999</v>
      </c>
      <c r="I350" s="89">
        <v>1.17</v>
      </c>
      <c r="J350" s="89">
        <v>1.2</v>
      </c>
      <c r="K350" s="89"/>
      <c r="L350" s="89">
        <v>1.1599999999999999</v>
      </c>
      <c r="M350" s="157">
        <v>1.3029999999999999</v>
      </c>
      <c r="N350" s="154">
        <v>1.5536000000000001</v>
      </c>
    </row>
    <row r="351" spans="1:14" x14ac:dyDescent="0.25">
      <c r="A351" s="138" t="s">
        <v>377</v>
      </c>
      <c r="B351" s="14">
        <v>38</v>
      </c>
      <c r="C351" s="116"/>
      <c r="D351" s="88"/>
      <c r="E351" s="89">
        <v>1.2</v>
      </c>
      <c r="F351" s="89"/>
      <c r="G351" s="89">
        <v>1.1299999999999999</v>
      </c>
      <c r="H351" s="89">
        <v>1.18</v>
      </c>
      <c r="I351" s="89">
        <v>1.2</v>
      </c>
      <c r="J351" s="89">
        <v>1.23</v>
      </c>
      <c r="K351" s="89"/>
      <c r="L351" s="89">
        <v>1.1599999999999999</v>
      </c>
      <c r="M351" s="157">
        <v>1.327</v>
      </c>
      <c r="N351" s="155">
        <v>1.5874000000000001</v>
      </c>
    </row>
    <row r="352" spans="1:14" x14ac:dyDescent="0.25">
      <c r="A352" s="139" t="s">
        <v>378</v>
      </c>
      <c r="B352" s="15">
        <v>39</v>
      </c>
      <c r="C352" s="116"/>
      <c r="D352" s="88"/>
      <c r="E352" s="89">
        <v>1.2</v>
      </c>
      <c r="F352" s="89"/>
      <c r="G352" s="89">
        <v>1.1299999999999999</v>
      </c>
      <c r="H352" s="89">
        <v>1.18</v>
      </c>
      <c r="I352" s="89">
        <v>1.2</v>
      </c>
      <c r="J352" s="89">
        <v>1.23</v>
      </c>
      <c r="K352" s="89"/>
      <c r="L352" s="89">
        <v>1.1599999999999999</v>
      </c>
      <c r="M352" s="157">
        <v>1.337</v>
      </c>
      <c r="N352" s="154">
        <v>1.5883</v>
      </c>
    </row>
    <row r="353" spans="1:20" x14ac:dyDescent="0.25">
      <c r="A353" s="138" t="s">
        <v>379</v>
      </c>
      <c r="B353" s="14">
        <v>40</v>
      </c>
      <c r="C353" s="116"/>
      <c r="D353" s="88"/>
      <c r="E353" s="89">
        <v>1.1599999999999999</v>
      </c>
      <c r="F353" s="89"/>
      <c r="G353" s="89">
        <v>1.1000000000000001</v>
      </c>
      <c r="H353" s="89">
        <v>1.1499999999999999</v>
      </c>
      <c r="I353" s="89">
        <v>1.1599999999999999</v>
      </c>
      <c r="J353" s="89">
        <v>1.2</v>
      </c>
      <c r="K353" s="89"/>
      <c r="L353" s="89">
        <v>1.1599999999999999</v>
      </c>
      <c r="M353" s="157">
        <v>1.2969999999999999</v>
      </c>
      <c r="N353" s="155">
        <v>1.5544</v>
      </c>
    </row>
    <row r="354" spans="1:20" x14ac:dyDescent="0.25">
      <c r="A354" s="139" t="s">
        <v>380</v>
      </c>
      <c r="B354" s="15">
        <v>41</v>
      </c>
      <c r="C354" s="116"/>
      <c r="D354" s="88"/>
      <c r="E354" s="89">
        <v>1.1100000000000001</v>
      </c>
      <c r="F354" s="89"/>
      <c r="G354" s="89">
        <v>1.05</v>
      </c>
      <c r="H354" s="89">
        <v>1.1000000000000001</v>
      </c>
      <c r="I354" s="89">
        <v>1.1100000000000001</v>
      </c>
      <c r="J354" s="89">
        <v>1.1499999999999999</v>
      </c>
      <c r="K354" s="89"/>
      <c r="L354" s="89">
        <v>1.1599999999999999</v>
      </c>
      <c r="M354" s="157">
        <v>1.248</v>
      </c>
      <c r="N354" s="154">
        <v>1.4943</v>
      </c>
    </row>
    <row r="355" spans="1:20" x14ac:dyDescent="0.25">
      <c r="A355" s="138" t="s">
        <v>381</v>
      </c>
      <c r="B355" s="14">
        <v>42</v>
      </c>
      <c r="C355" s="116"/>
      <c r="D355" s="88"/>
      <c r="E355" s="89">
        <v>1.07</v>
      </c>
      <c r="F355" s="89"/>
      <c r="G355" s="89">
        <v>1.01</v>
      </c>
      <c r="H355" s="89">
        <v>1.06</v>
      </c>
      <c r="I355" s="89">
        <v>1.07</v>
      </c>
      <c r="J355" s="89">
        <v>1.1100000000000001</v>
      </c>
      <c r="K355" s="89"/>
      <c r="L355" s="89">
        <v>1.1599999999999999</v>
      </c>
      <c r="M355" s="157">
        <v>1.214</v>
      </c>
      <c r="N355" s="154">
        <v>1.4455</v>
      </c>
    </row>
    <row r="356" spans="1:20" x14ac:dyDescent="0.25">
      <c r="A356" s="139" t="s">
        <v>382</v>
      </c>
      <c r="B356" s="15">
        <v>43</v>
      </c>
      <c r="C356" s="116"/>
      <c r="D356" s="88">
        <v>1.43</v>
      </c>
      <c r="E356" s="89">
        <v>1.05</v>
      </c>
      <c r="F356" s="89"/>
      <c r="G356" s="89">
        <v>0.99</v>
      </c>
      <c r="H356" s="89">
        <v>1.04</v>
      </c>
      <c r="I356" s="89">
        <v>1.05</v>
      </c>
      <c r="J356" s="89">
        <v>1.0900000000000001</v>
      </c>
      <c r="K356" s="89"/>
      <c r="L356" s="89">
        <v>1.1599999999999999</v>
      </c>
      <c r="M356" s="157">
        <v>1.1919999999999999</v>
      </c>
      <c r="N356" s="155">
        <v>1.4174</v>
      </c>
    </row>
    <row r="357" spans="1:20" x14ac:dyDescent="0.25">
      <c r="A357" s="138" t="s">
        <v>383</v>
      </c>
      <c r="B357" s="14">
        <v>44</v>
      </c>
      <c r="C357" s="116"/>
      <c r="D357" s="88">
        <v>1.41</v>
      </c>
      <c r="E357" s="89">
        <v>1.05</v>
      </c>
      <c r="F357" s="89"/>
      <c r="G357" s="89">
        <v>0.99</v>
      </c>
      <c r="H357" s="89">
        <v>1.04</v>
      </c>
      <c r="I357" s="89">
        <v>1.05</v>
      </c>
      <c r="J357" s="89">
        <v>1.0900000000000001</v>
      </c>
      <c r="K357" s="89"/>
      <c r="L357" s="89">
        <v>1.1599999999999999</v>
      </c>
      <c r="M357" s="157">
        <v>1.1890000000000001</v>
      </c>
      <c r="N357" s="155">
        <v>1.415</v>
      </c>
    </row>
    <row r="358" spans="1:20" x14ac:dyDescent="0.25">
      <c r="A358" s="139" t="s">
        <v>384</v>
      </c>
      <c r="B358" s="15">
        <v>45</v>
      </c>
      <c r="C358" s="116"/>
      <c r="D358" s="88">
        <v>1.41</v>
      </c>
      <c r="E358" s="89">
        <v>1.05</v>
      </c>
      <c r="F358" s="89"/>
      <c r="G358" s="89">
        <v>0.98</v>
      </c>
      <c r="H358" s="89">
        <v>1.03</v>
      </c>
      <c r="I358" s="89">
        <v>1.05</v>
      </c>
      <c r="J358" s="89">
        <v>1.08</v>
      </c>
      <c r="K358" s="89"/>
      <c r="L358" s="89">
        <v>1.1599999999999999</v>
      </c>
      <c r="M358" s="157">
        <v>1.1859999999999999</v>
      </c>
      <c r="N358" s="155">
        <v>1.4022999999999999</v>
      </c>
    </row>
    <row r="359" spans="1:20" x14ac:dyDescent="0.25">
      <c r="A359" s="138" t="s">
        <v>385</v>
      </c>
      <c r="B359" s="14">
        <v>46</v>
      </c>
      <c r="C359" s="116"/>
      <c r="D359" s="88">
        <v>1.4350000000000001</v>
      </c>
      <c r="E359" s="89">
        <v>1.05</v>
      </c>
      <c r="F359" s="89"/>
      <c r="G359" s="89">
        <v>0.98</v>
      </c>
      <c r="H359" s="89">
        <v>1.03</v>
      </c>
      <c r="I359" s="89">
        <v>1.05</v>
      </c>
      <c r="J359" s="89">
        <v>1.08</v>
      </c>
      <c r="K359" s="89"/>
      <c r="L359" s="89">
        <v>1.17</v>
      </c>
      <c r="M359" s="157">
        <v>1.1859999999999999</v>
      </c>
      <c r="N359" s="154">
        <v>1.399</v>
      </c>
    </row>
    <row r="360" spans="1:20" x14ac:dyDescent="0.25">
      <c r="A360" s="139" t="s">
        <v>386</v>
      </c>
      <c r="B360" s="15">
        <v>47</v>
      </c>
      <c r="C360" s="116"/>
      <c r="D360" s="88">
        <v>1.4610000000000001</v>
      </c>
      <c r="E360" s="89">
        <v>1.06</v>
      </c>
      <c r="F360" s="89"/>
      <c r="G360" s="89">
        <v>1</v>
      </c>
      <c r="H360" s="89">
        <v>1.05</v>
      </c>
      <c r="I360" s="89">
        <v>1.06</v>
      </c>
      <c r="J360" s="89">
        <v>1.1000000000000001</v>
      </c>
      <c r="K360" s="89"/>
      <c r="L360" s="89">
        <v>1.23</v>
      </c>
      <c r="M360" s="157">
        <v>1.2</v>
      </c>
      <c r="N360" s="154">
        <v>1.4196</v>
      </c>
    </row>
    <row r="361" spans="1:20" x14ac:dyDescent="0.25">
      <c r="A361" s="138" t="s">
        <v>387</v>
      </c>
      <c r="B361" s="14">
        <v>48</v>
      </c>
      <c r="C361" s="116"/>
      <c r="D361" s="11"/>
      <c r="E361" s="89">
        <v>1.08</v>
      </c>
      <c r="F361" s="89"/>
      <c r="G361" s="89">
        <v>1.02</v>
      </c>
      <c r="H361" s="89">
        <v>1.07</v>
      </c>
      <c r="I361" s="89">
        <v>1.08</v>
      </c>
      <c r="J361" s="89">
        <v>1.1200000000000001</v>
      </c>
      <c r="K361" s="89"/>
      <c r="L361" s="89">
        <v>1.2</v>
      </c>
      <c r="M361" s="157">
        <v>1.224</v>
      </c>
      <c r="N361" s="154">
        <v>1.4455</v>
      </c>
    </row>
    <row r="362" spans="1:20" x14ac:dyDescent="0.25">
      <c r="A362" s="139" t="s">
        <v>388</v>
      </c>
      <c r="B362" s="15">
        <v>49</v>
      </c>
      <c r="C362" s="116"/>
      <c r="D362" s="88">
        <v>1.1399999999999999</v>
      </c>
      <c r="E362" s="89">
        <v>1.1000000000000001</v>
      </c>
      <c r="F362" s="89"/>
      <c r="G362" s="89">
        <v>1.04</v>
      </c>
      <c r="H362" s="89">
        <v>1.0900000000000001</v>
      </c>
      <c r="I362" s="89">
        <v>1.1000000000000001</v>
      </c>
      <c r="J362" s="89">
        <v>1.1399999999999999</v>
      </c>
      <c r="K362" s="89"/>
      <c r="L362" s="89">
        <v>1.1599999999999999</v>
      </c>
      <c r="M362" s="157">
        <v>1.2373000000000001</v>
      </c>
      <c r="N362" s="154">
        <v>1.4694999999999998</v>
      </c>
    </row>
    <row r="363" spans="1:20" x14ac:dyDescent="0.25">
      <c r="A363" s="138" t="s">
        <v>389</v>
      </c>
      <c r="B363" s="14">
        <v>50</v>
      </c>
      <c r="C363" s="116"/>
      <c r="D363" s="88">
        <v>1.1599999999999999</v>
      </c>
      <c r="E363" s="89">
        <v>1.1200000000000001</v>
      </c>
      <c r="F363" s="89"/>
      <c r="G363" s="89">
        <v>1.06</v>
      </c>
      <c r="H363" s="89">
        <v>1.1000000000000001</v>
      </c>
      <c r="I363" s="89">
        <v>1.1200000000000001</v>
      </c>
      <c r="J363" s="89">
        <v>1.1599999999999999</v>
      </c>
      <c r="K363" s="89"/>
      <c r="L363" s="89">
        <v>1.1100000000000001</v>
      </c>
      <c r="M363" s="157">
        <v>1.256</v>
      </c>
      <c r="N363" s="154">
        <v>1.4922</v>
      </c>
    </row>
    <row r="364" spans="1:20" x14ac:dyDescent="0.25">
      <c r="A364" s="139" t="s">
        <v>390</v>
      </c>
      <c r="B364" s="15">
        <v>51</v>
      </c>
      <c r="C364" s="116"/>
      <c r="D364" s="88">
        <v>1.1200000000000001</v>
      </c>
      <c r="E364" s="89">
        <v>1.08</v>
      </c>
      <c r="F364" s="89"/>
      <c r="G364" s="89">
        <v>1.02</v>
      </c>
      <c r="H364" s="89">
        <v>1.07</v>
      </c>
      <c r="I364" s="89">
        <v>1.08</v>
      </c>
      <c r="J364" s="89">
        <v>1.1200000000000001</v>
      </c>
      <c r="K364" s="89"/>
      <c r="L364" s="89">
        <v>1.07</v>
      </c>
      <c r="M364" s="157">
        <v>1.22</v>
      </c>
      <c r="N364" s="154">
        <v>1.4512</v>
      </c>
    </row>
    <row r="365" spans="1:20" ht="15.75" thickBot="1" x14ac:dyDescent="0.3">
      <c r="A365" s="140" t="s">
        <v>391</v>
      </c>
      <c r="B365" s="119">
        <v>52</v>
      </c>
      <c r="C365" s="120"/>
      <c r="D365" s="121">
        <v>1.06</v>
      </c>
      <c r="E365" s="122">
        <v>1.02</v>
      </c>
      <c r="F365" s="122"/>
      <c r="G365" s="122">
        <v>0.96</v>
      </c>
      <c r="H365" s="122">
        <v>1.01</v>
      </c>
      <c r="I365" s="122">
        <v>1.02</v>
      </c>
      <c r="J365" s="122">
        <v>1.06</v>
      </c>
      <c r="K365" s="122"/>
      <c r="L365" s="122">
        <v>1.05</v>
      </c>
      <c r="M365" s="159"/>
      <c r="N365" s="160">
        <v>1.4044999999999999</v>
      </c>
    </row>
    <row r="366" spans="1:20" x14ac:dyDescent="0.25">
      <c r="A366" s="138" t="s">
        <v>396</v>
      </c>
      <c r="B366" s="15">
        <v>1</v>
      </c>
      <c r="C366" s="204">
        <v>2017</v>
      </c>
      <c r="D366" s="209"/>
      <c r="E366" s="201">
        <v>1.05</v>
      </c>
      <c r="F366" s="219"/>
      <c r="G366" s="219"/>
      <c r="H366" s="211">
        <v>1.04</v>
      </c>
      <c r="I366" s="211">
        <v>1.05</v>
      </c>
      <c r="J366" s="211">
        <v>1.0900000000000001</v>
      </c>
      <c r="K366" s="219"/>
      <c r="L366" s="211">
        <v>1.05</v>
      </c>
      <c r="M366" s="144">
        <v>1.1910000000000001</v>
      </c>
      <c r="N366" s="144">
        <v>1.4097</v>
      </c>
      <c r="O366" s="196"/>
      <c r="P366" s="196"/>
      <c r="Q366" s="195"/>
      <c r="R366" s="195"/>
      <c r="S366" s="195"/>
      <c r="T366" s="195"/>
    </row>
    <row r="367" spans="1:20" x14ac:dyDescent="0.25">
      <c r="A367" s="138" t="s">
        <v>397</v>
      </c>
      <c r="B367" s="15">
        <v>2</v>
      </c>
      <c r="C367" s="205"/>
      <c r="D367" s="209"/>
      <c r="E367" s="200">
        <v>1.0900000000000001</v>
      </c>
      <c r="F367" s="216"/>
      <c r="G367" s="216"/>
      <c r="H367" s="212">
        <v>1.08</v>
      </c>
      <c r="I367" s="212">
        <v>1.0900000000000001</v>
      </c>
      <c r="J367" s="212">
        <v>1.1299999999999999</v>
      </c>
      <c r="K367" s="216"/>
      <c r="L367" s="212">
        <v>1.0900000000000001</v>
      </c>
      <c r="M367" s="148">
        <v>1.228</v>
      </c>
      <c r="N367" s="148">
        <v>1.4528000000000001</v>
      </c>
      <c r="O367" s="196"/>
      <c r="P367" s="196"/>
      <c r="Q367" s="195"/>
      <c r="R367" s="195"/>
      <c r="S367" s="195"/>
      <c r="T367" s="195"/>
    </row>
    <row r="368" spans="1:20" x14ac:dyDescent="0.25">
      <c r="A368" s="138" t="s">
        <v>398</v>
      </c>
      <c r="B368" s="15">
        <v>3</v>
      </c>
      <c r="C368" s="205"/>
      <c r="D368" s="209"/>
      <c r="E368" s="200">
        <v>1.05</v>
      </c>
      <c r="F368" s="216"/>
      <c r="G368" s="216"/>
      <c r="H368" s="212">
        <v>1.04</v>
      </c>
      <c r="I368" s="212">
        <v>1.05</v>
      </c>
      <c r="J368" s="212">
        <v>1.0900000000000001</v>
      </c>
      <c r="K368" s="216"/>
      <c r="L368" s="212">
        <v>1.05</v>
      </c>
      <c r="M368" s="148">
        <v>1.19</v>
      </c>
      <c r="N368" s="148">
        <v>1.4106000000000001</v>
      </c>
      <c r="O368" s="196"/>
      <c r="P368" s="196"/>
      <c r="Q368" s="195"/>
      <c r="R368" s="195"/>
      <c r="S368" s="195"/>
      <c r="T368" s="195"/>
    </row>
    <row r="369" spans="1:20" x14ac:dyDescent="0.25">
      <c r="A369" s="138" t="s">
        <v>399</v>
      </c>
      <c r="B369" s="15">
        <v>4</v>
      </c>
      <c r="C369" s="205"/>
      <c r="D369" s="209"/>
      <c r="E369" s="200">
        <v>1.05</v>
      </c>
      <c r="F369" s="216"/>
      <c r="G369" s="216"/>
      <c r="H369" s="212">
        <v>1.04</v>
      </c>
      <c r="I369" s="212">
        <v>1.05</v>
      </c>
      <c r="J369" s="212">
        <v>1.0900000000000001</v>
      </c>
      <c r="K369" s="216"/>
      <c r="L369" s="212">
        <v>1.05</v>
      </c>
      <c r="M369" s="148">
        <v>1.1879999999999999</v>
      </c>
      <c r="N369" s="148">
        <v>1.4095</v>
      </c>
      <c r="O369" s="196"/>
      <c r="P369" s="196"/>
      <c r="Q369" s="195"/>
      <c r="R369" s="195"/>
      <c r="S369" s="195"/>
      <c r="T369" s="195"/>
    </row>
    <row r="370" spans="1:20" x14ac:dyDescent="0.25">
      <c r="A370" s="138" t="s">
        <v>400</v>
      </c>
      <c r="B370" s="15">
        <v>5</v>
      </c>
      <c r="C370" s="205"/>
      <c r="D370" s="209"/>
      <c r="E370" s="200">
        <v>1.07</v>
      </c>
      <c r="F370" s="216"/>
      <c r="G370" s="216"/>
      <c r="H370" s="212">
        <v>1.06</v>
      </c>
      <c r="I370" s="212">
        <v>1.07</v>
      </c>
      <c r="J370" s="212">
        <v>1.1100000000000001</v>
      </c>
      <c r="K370" s="216"/>
      <c r="L370" s="212">
        <v>1.07</v>
      </c>
      <c r="M370" s="148">
        <v>1.18</v>
      </c>
      <c r="N370" s="148">
        <v>1.4332</v>
      </c>
      <c r="O370" s="196"/>
      <c r="P370" s="196"/>
      <c r="Q370" s="195"/>
      <c r="R370" s="195"/>
      <c r="S370" s="195"/>
      <c r="T370" s="195"/>
    </row>
    <row r="371" spans="1:20" x14ac:dyDescent="0.25">
      <c r="A371" s="138" t="s">
        <v>401</v>
      </c>
      <c r="B371" s="15">
        <v>6</v>
      </c>
      <c r="C371" s="205"/>
      <c r="D371" s="209"/>
      <c r="E371" s="200">
        <v>1.05</v>
      </c>
      <c r="F371" s="216"/>
      <c r="G371" s="216"/>
      <c r="H371" s="212">
        <v>1.04</v>
      </c>
      <c r="I371" s="212">
        <v>1.05</v>
      </c>
      <c r="J371" s="212">
        <v>1.0900000000000001</v>
      </c>
      <c r="K371" s="216"/>
      <c r="L371" s="212">
        <v>1.05</v>
      </c>
      <c r="M371" s="148">
        <v>1.1890000000000001</v>
      </c>
      <c r="N371" s="148">
        <v>1.4118000000000002</v>
      </c>
      <c r="O371" s="196"/>
      <c r="P371" s="196"/>
      <c r="Q371" s="195"/>
      <c r="R371" s="195"/>
      <c r="S371" s="195"/>
      <c r="T371" s="195"/>
    </row>
    <row r="372" spans="1:20" x14ac:dyDescent="0.25">
      <c r="A372" s="138" t="s">
        <v>402</v>
      </c>
      <c r="B372" s="15">
        <v>7</v>
      </c>
      <c r="C372" s="205"/>
      <c r="D372" s="209"/>
      <c r="E372" s="200">
        <v>1.05</v>
      </c>
      <c r="F372" s="216"/>
      <c r="G372" s="216"/>
      <c r="H372" s="212">
        <v>1.04</v>
      </c>
      <c r="I372" s="212">
        <v>1.05</v>
      </c>
      <c r="J372" s="212">
        <v>1.0900000000000001</v>
      </c>
      <c r="K372" s="216"/>
      <c r="L372" s="212">
        <v>1.05</v>
      </c>
      <c r="M372" s="148">
        <v>1.1890000000000001</v>
      </c>
      <c r="N372" s="148">
        <v>1.4121000000000001</v>
      </c>
      <c r="O372" s="196"/>
      <c r="P372" s="196"/>
      <c r="Q372" s="195"/>
      <c r="R372" s="195"/>
      <c r="S372" s="195"/>
      <c r="T372" s="195"/>
    </row>
    <row r="373" spans="1:20" x14ac:dyDescent="0.25">
      <c r="A373" s="138" t="s">
        <v>403</v>
      </c>
      <c r="B373" s="15">
        <v>8</v>
      </c>
      <c r="C373" s="205"/>
      <c r="D373" s="209"/>
      <c r="E373" s="200">
        <v>1.05</v>
      </c>
      <c r="F373" s="216"/>
      <c r="G373" s="216"/>
      <c r="H373" s="212">
        <v>1.04</v>
      </c>
      <c r="I373" s="212">
        <v>1.05</v>
      </c>
      <c r="J373" s="212">
        <v>1.0900000000000001</v>
      </c>
      <c r="K373" s="216"/>
      <c r="L373" s="212">
        <v>1.05</v>
      </c>
      <c r="M373" s="148">
        <v>1.1870000000000001</v>
      </c>
      <c r="N373" s="148">
        <v>1.4125999999999999</v>
      </c>
      <c r="O373" s="196"/>
      <c r="P373" s="196"/>
      <c r="Q373" s="195"/>
      <c r="R373" s="195"/>
      <c r="S373" s="195"/>
      <c r="T373" s="195"/>
    </row>
    <row r="374" spans="1:20" x14ac:dyDescent="0.25">
      <c r="A374" s="138" t="s">
        <v>404</v>
      </c>
      <c r="B374" s="15">
        <v>9</v>
      </c>
      <c r="C374" s="205"/>
      <c r="D374" s="209"/>
      <c r="E374" s="200">
        <v>1.05</v>
      </c>
      <c r="F374" s="216"/>
      <c r="G374" s="216"/>
      <c r="H374" s="212">
        <v>1.04</v>
      </c>
      <c r="I374" s="212">
        <v>1.0900000000000001</v>
      </c>
      <c r="J374" s="212">
        <v>1.0900000000000001</v>
      </c>
      <c r="K374" s="216"/>
      <c r="L374" s="212">
        <v>1.05</v>
      </c>
      <c r="M374" s="148">
        <v>1.1859999999999999</v>
      </c>
      <c r="N374" s="148">
        <v>1.4122999999999999</v>
      </c>
      <c r="O374" s="196"/>
      <c r="P374" s="196"/>
      <c r="Q374" s="195"/>
      <c r="R374" s="195"/>
      <c r="S374" s="195"/>
      <c r="T374" s="195"/>
    </row>
    <row r="375" spans="1:20" x14ac:dyDescent="0.25">
      <c r="A375" s="138" t="s">
        <v>405</v>
      </c>
      <c r="B375" s="15">
        <v>10</v>
      </c>
      <c r="C375" s="205"/>
      <c r="D375" s="209"/>
      <c r="E375" s="200">
        <v>1.07</v>
      </c>
      <c r="F375" s="216"/>
      <c r="G375" s="216"/>
      <c r="H375" s="212">
        <v>1.05</v>
      </c>
      <c r="I375" s="212">
        <v>1.1000000000000001</v>
      </c>
      <c r="J375" s="220">
        <v>1.1000000000000001</v>
      </c>
      <c r="K375" s="216"/>
      <c r="L375" s="212">
        <v>1.07</v>
      </c>
      <c r="M375" s="148">
        <v>1.206</v>
      </c>
      <c r="N375" s="148">
        <v>1.4246000000000001</v>
      </c>
      <c r="O375" s="196"/>
      <c r="P375" s="196"/>
      <c r="Q375" s="195"/>
      <c r="R375" s="195"/>
      <c r="S375" s="195"/>
      <c r="T375" s="195"/>
    </row>
    <row r="376" spans="1:20" x14ac:dyDescent="0.25">
      <c r="A376" s="138" t="s">
        <v>406</v>
      </c>
      <c r="B376" s="15">
        <v>11</v>
      </c>
      <c r="C376" s="205"/>
      <c r="D376" s="209"/>
      <c r="E376" s="200">
        <v>1.0900000000000001</v>
      </c>
      <c r="F376" s="216"/>
      <c r="G376" s="216"/>
      <c r="H376" s="212">
        <v>1.08</v>
      </c>
      <c r="I376" s="212">
        <v>1.1299999999999999</v>
      </c>
      <c r="J376" s="220">
        <v>1.1299999999999999</v>
      </c>
      <c r="K376" s="216"/>
      <c r="L376" s="212">
        <v>1.0900000000000001</v>
      </c>
      <c r="M376" s="148">
        <v>1.2270000000000001</v>
      </c>
      <c r="N376" s="148">
        <v>1.4624000000000001</v>
      </c>
      <c r="O376" s="196"/>
      <c r="P376" s="196"/>
      <c r="Q376" s="195"/>
      <c r="R376" s="195"/>
      <c r="S376" s="195"/>
      <c r="T376" s="195"/>
    </row>
    <row r="377" spans="1:20" x14ac:dyDescent="0.25">
      <c r="A377" s="138" t="s">
        <v>407</v>
      </c>
      <c r="B377" s="15">
        <v>12</v>
      </c>
      <c r="C377" s="205"/>
      <c r="D377" s="209"/>
      <c r="E377" s="200">
        <v>1.0900000000000001</v>
      </c>
      <c r="F377" s="216"/>
      <c r="G377" s="216"/>
      <c r="H377" s="212">
        <v>1.08</v>
      </c>
      <c r="I377" s="212">
        <v>1.1299999999999999</v>
      </c>
      <c r="J377" s="220">
        <v>1.1299999999999999</v>
      </c>
      <c r="K377" s="216"/>
      <c r="L377" s="212">
        <v>1.1000000000000001</v>
      </c>
      <c r="M377" s="148">
        <v>1.2410000000000001</v>
      </c>
      <c r="N377" s="148">
        <v>1.4631999999999998</v>
      </c>
      <c r="O377" s="196"/>
      <c r="P377" s="196"/>
      <c r="Q377" s="195"/>
      <c r="R377" s="195"/>
      <c r="S377" s="195"/>
      <c r="T377" s="195"/>
    </row>
    <row r="378" spans="1:20" x14ac:dyDescent="0.25">
      <c r="A378" s="138" t="s">
        <v>408</v>
      </c>
      <c r="B378" s="15">
        <v>13</v>
      </c>
      <c r="C378" s="205"/>
      <c r="D378" s="209"/>
      <c r="E378" s="200">
        <v>1.1299999999999999</v>
      </c>
      <c r="F378" s="216"/>
      <c r="G378" s="216"/>
      <c r="H378" s="212">
        <v>1.1200000000000001</v>
      </c>
      <c r="I378" s="212">
        <v>1.17</v>
      </c>
      <c r="J378" s="220">
        <v>1.17</v>
      </c>
      <c r="K378" s="216"/>
      <c r="L378" s="212">
        <v>1.1299999999999999</v>
      </c>
      <c r="M378" s="148">
        <v>1.268</v>
      </c>
      <c r="N378" s="148">
        <v>1.51</v>
      </c>
      <c r="O378" s="196"/>
      <c r="P378" s="196"/>
      <c r="Q378" s="195"/>
      <c r="R378" s="195"/>
      <c r="S378" s="195"/>
      <c r="T378" s="195"/>
    </row>
    <row r="379" spans="1:20" x14ac:dyDescent="0.25">
      <c r="A379" s="138" t="s">
        <v>409</v>
      </c>
      <c r="B379" s="15">
        <v>14</v>
      </c>
      <c r="C379" s="205"/>
      <c r="D379" s="209"/>
      <c r="E379" s="200">
        <v>1.19</v>
      </c>
      <c r="F379" s="216"/>
      <c r="G379" s="216"/>
      <c r="H379" s="212">
        <v>1.18</v>
      </c>
      <c r="I379" s="212">
        <v>1.23</v>
      </c>
      <c r="J379" s="220">
        <v>1.23</v>
      </c>
      <c r="K379" s="216"/>
      <c r="L379" s="212">
        <v>1.19</v>
      </c>
      <c r="M379" s="148">
        <v>1.3260000000000001</v>
      </c>
      <c r="N379" s="148">
        <v>1.587</v>
      </c>
      <c r="O379" s="196"/>
      <c r="P379" s="196"/>
      <c r="Q379" s="195"/>
      <c r="R379" s="195"/>
      <c r="S379" s="195"/>
      <c r="T379" s="195"/>
    </row>
    <row r="380" spans="1:20" x14ac:dyDescent="0.25">
      <c r="A380" s="138" t="s">
        <v>410</v>
      </c>
      <c r="B380" s="15">
        <v>15</v>
      </c>
      <c r="C380" s="205"/>
      <c r="D380" s="209"/>
      <c r="E380" s="200">
        <v>1.23</v>
      </c>
      <c r="F380" s="216"/>
      <c r="G380" s="216"/>
      <c r="H380" s="212">
        <v>1.22</v>
      </c>
      <c r="I380" s="212">
        <v>1.27</v>
      </c>
      <c r="J380" s="220">
        <v>1.27</v>
      </c>
      <c r="K380" s="216"/>
      <c r="L380" s="212">
        <v>1.23</v>
      </c>
      <c r="M380" s="148">
        <v>1.3680000000000001</v>
      </c>
      <c r="N380" s="148">
        <v>1.6354</v>
      </c>
      <c r="O380" s="196"/>
      <c r="P380" s="196"/>
      <c r="Q380" s="195"/>
      <c r="R380" s="195"/>
      <c r="S380" s="195"/>
      <c r="T380" s="195"/>
    </row>
    <row r="381" spans="1:20" x14ac:dyDescent="0.25">
      <c r="A381" s="138" t="s">
        <v>411</v>
      </c>
      <c r="B381" s="15">
        <v>16</v>
      </c>
      <c r="C381" s="205"/>
      <c r="D381" s="209"/>
      <c r="E381" s="200">
        <v>1.23</v>
      </c>
      <c r="F381" s="216"/>
      <c r="G381" s="216"/>
      <c r="H381" s="212">
        <v>1.22</v>
      </c>
      <c r="I381" s="212">
        <v>1.27</v>
      </c>
      <c r="J381" s="220">
        <v>1.27</v>
      </c>
      <c r="K381" s="216"/>
      <c r="L381" s="212">
        <v>1.23</v>
      </c>
      <c r="M381" s="148">
        <v>1.361</v>
      </c>
      <c r="N381" s="148">
        <v>1.6321000000000001</v>
      </c>
      <c r="O381" s="196"/>
      <c r="P381" s="196"/>
      <c r="Q381" s="195"/>
      <c r="R381" s="195"/>
      <c r="S381" s="195"/>
      <c r="T381" s="195"/>
    </row>
    <row r="382" spans="1:20" x14ac:dyDescent="0.25">
      <c r="A382" s="138" t="s">
        <v>412</v>
      </c>
      <c r="B382" s="15">
        <v>17</v>
      </c>
      <c r="C382" s="205"/>
      <c r="D382" s="209"/>
      <c r="E382" s="200">
        <v>1.23</v>
      </c>
      <c r="F382" s="216"/>
      <c r="G382" s="216"/>
      <c r="H382" s="212">
        <v>1.22</v>
      </c>
      <c r="I382" s="212">
        <v>1.27</v>
      </c>
      <c r="J382" s="220">
        <v>1.27</v>
      </c>
      <c r="K382" s="216"/>
      <c r="L382" s="212">
        <v>1.23</v>
      </c>
      <c r="M382" s="148">
        <v>1.3640000000000001</v>
      </c>
      <c r="N382" s="148">
        <v>1.6347999999999998</v>
      </c>
      <c r="O382" s="196"/>
      <c r="P382" s="196"/>
      <c r="Q382" s="195"/>
      <c r="R382" s="195"/>
      <c r="S382" s="195"/>
      <c r="T382" s="195"/>
    </row>
    <row r="383" spans="1:20" x14ac:dyDescent="0.25">
      <c r="A383" s="138" t="s">
        <v>413</v>
      </c>
      <c r="B383" s="15">
        <v>18</v>
      </c>
      <c r="C383" s="205"/>
      <c r="D383" s="209"/>
      <c r="E383" s="200">
        <v>1.25</v>
      </c>
      <c r="F383" s="216"/>
      <c r="G383" s="216"/>
      <c r="H383" s="212">
        <v>1.24</v>
      </c>
      <c r="I383" s="212">
        <v>1.29</v>
      </c>
      <c r="J383" s="220">
        <v>1.29</v>
      </c>
      <c r="K383" s="216"/>
      <c r="L383" s="212">
        <v>1.25</v>
      </c>
      <c r="M383" s="148">
        <v>1.3859999999999999</v>
      </c>
      <c r="N383" s="148">
        <v>1.6578999999999999</v>
      </c>
      <c r="O383" s="196"/>
      <c r="P383" s="196"/>
      <c r="Q383" s="195"/>
      <c r="R383" s="195"/>
      <c r="S383" s="195"/>
      <c r="T383" s="195"/>
    </row>
    <row r="384" spans="1:20" x14ac:dyDescent="0.25">
      <c r="A384" s="138" t="s">
        <v>414</v>
      </c>
      <c r="B384" s="15">
        <v>19</v>
      </c>
      <c r="C384" s="205"/>
      <c r="D384" s="209"/>
      <c r="E384" s="200">
        <v>1.25</v>
      </c>
      <c r="F384" s="216"/>
      <c r="G384" s="216"/>
      <c r="H384" s="212">
        <v>1.24</v>
      </c>
      <c r="I384" s="212">
        <v>1.29</v>
      </c>
      <c r="J384" s="220">
        <v>1.29</v>
      </c>
      <c r="K384" s="216"/>
      <c r="L384" s="212">
        <v>1.25</v>
      </c>
      <c r="M384" s="148">
        <v>1.387</v>
      </c>
      <c r="N384" s="148">
        <v>1.6581999999999999</v>
      </c>
      <c r="O384" s="196"/>
      <c r="P384" s="196"/>
      <c r="Q384" s="195"/>
      <c r="R384" s="195"/>
      <c r="S384" s="195"/>
      <c r="T384" s="195"/>
    </row>
    <row r="385" spans="1:20" x14ac:dyDescent="0.25">
      <c r="A385" s="138" t="s">
        <v>415</v>
      </c>
      <c r="B385" s="15">
        <v>20</v>
      </c>
      <c r="C385" s="205"/>
      <c r="D385" s="209"/>
      <c r="E385" s="200">
        <v>1.26</v>
      </c>
      <c r="F385" s="216"/>
      <c r="G385" s="216"/>
      <c r="H385" s="212">
        <v>1.25</v>
      </c>
      <c r="I385" s="212">
        <v>1.3</v>
      </c>
      <c r="J385" s="220">
        <v>1.3</v>
      </c>
      <c r="K385" s="216"/>
      <c r="L385" s="212">
        <v>1.26</v>
      </c>
      <c r="M385" s="148">
        <v>1.3939999999999999</v>
      </c>
      <c r="N385" s="148">
        <v>1.6694</v>
      </c>
      <c r="O385" s="196"/>
      <c r="P385" s="196"/>
      <c r="Q385" s="195"/>
      <c r="R385" s="195"/>
      <c r="S385" s="195"/>
      <c r="T385" s="195"/>
    </row>
    <row r="386" spans="1:20" x14ac:dyDescent="0.25">
      <c r="A386" s="138" t="s">
        <v>416</v>
      </c>
      <c r="B386" s="15">
        <v>21</v>
      </c>
      <c r="C386" s="205"/>
      <c r="D386" s="209"/>
      <c r="E386" s="200">
        <v>1.29</v>
      </c>
      <c r="F386" s="216"/>
      <c r="G386" s="216"/>
      <c r="H386" s="212">
        <v>1.28</v>
      </c>
      <c r="I386" s="212">
        <v>1.33</v>
      </c>
      <c r="J386" s="220">
        <v>1.33</v>
      </c>
      <c r="K386" s="216"/>
      <c r="L386" s="212">
        <v>1.29</v>
      </c>
      <c r="M386" s="148">
        <v>1.4219999999999999</v>
      </c>
      <c r="N386" s="148">
        <v>1.7054</v>
      </c>
      <c r="O386" s="196"/>
      <c r="P386" s="196"/>
      <c r="Q386" s="195"/>
      <c r="R386" s="195"/>
      <c r="S386" s="195"/>
      <c r="T386" s="195"/>
    </row>
    <row r="387" spans="1:20" x14ac:dyDescent="0.25">
      <c r="A387" s="138" t="s">
        <v>417</v>
      </c>
      <c r="B387" s="15">
        <v>22</v>
      </c>
      <c r="C387" s="205"/>
      <c r="D387" s="209"/>
      <c r="E387" s="200">
        <v>1.29</v>
      </c>
      <c r="F387" s="216"/>
      <c r="G387" s="216"/>
      <c r="H387" s="212">
        <v>1.28</v>
      </c>
      <c r="I387" s="212">
        <v>1.33</v>
      </c>
      <c r="J387" s="220">
        <v>1.33</v>
      </c>
      <c r="K387" s="216"/>
      <c r="L387" s="212">
        <v>1.29</v>
      </c>
      <c r="M387" s="148">
        <v>1.423</v>
      </c>
      <c r="N387" s="148">
        <v>1.7038</v>
      </c>
      <c r="O387" s="196"/>
      <c r="P387" s="196"/>
      <c r="Q387" s="195"/>
      <c r="R387" s="195"/>
      <c r="S387" s="195"/>
      <c r="T387" s="195"/>
    </row>
    <row r="388" spans="1:20" x14ac:dyDescent="0.25">
      <c r="A388" s="138" t="s">
        <v>418</v>
      </c>
      <c r="B388" s="15">
        <v>23</v>
      </c>
      <c r="C388" s="205"/>
      <c r="D388" s="209"/>
      <c r="E388" s="200">
        <v>1.3</v>
      </c>
      <c r="F388" s="216"/>
      <c r="G388" s="216"/>
      <c r="H388" s="212">
        <v>1.28</v>
      </c>
      <c r="I388" s="212">
        <v>1.33</v>
      </c>
      <c r="J388" s="220">
        <v>1.33</v>
      </c>
      <c r="K388" s="216"/>
      <c r="L388" s="212">
        <v>1.3</v>
      </c>
      <c r="M388" s="148">
        <v>1.429</v>
      </c>
      <c r="N388" s="148">
        <v>1.6997</v>
      </c>
      <c r="O388" s="196"/>
      <c r="P388" s="196"/>
      <c r="Q388" s="195"/>
      <c r="R388" s="195"/>
      <c r="S388" s="195"/>
      <c r="T388" s="195"/>
    </row>
    <row r="389" spans="1:20" x14ac:dyDescent="0.25">
      <c r="A389" s="138" t="s">
        <v>419</v>
      </c>
      <c r="B389" s="15">
        <v>24</v>
      </c>
      <c r="C389" s="205"/>
      <c r="D389" s="209"/>
      <c r="E389" s="200">
        <v>1.3</v>
      </c>
      <c r="F389" s="216"/>
      <c r="G389" s="216"/>
      <c r="H389" s="212">
        <v>1.28</v>
      </c>
      <c r="I389" s="212">
        <v>1.33</v>
      </c>
      <c r="J389" s="220">
        <v>1.33</v>
      </c>
      <c r="K389" s="216"/>
      <c r="L389" s="212">
        <v>1.3</v>
      </c>
      <c r="M389" s="148">
        <v>1.43</v>
      </c>
      <c r="N389" s="148">
        <v>1.6952</v>
      </c>
      <c r="O389" s="196"/>
      <c r="P389" s="196"/>
      <c r="Q389" s="195"/>
      <c r="R389" s="195"/>
      <c r="S389" s="195"/>
      <c r="T389" s="195"/>
    </row>
    <row r="390" spans="1:20" x14ac:dyDescent="0.25">
      <c r="A390" s="138" t="s">
        <v>420</v>
      </c>
      <c r="B390" s="15">
        <v>25</v>
      </c>
      <c r="C390" s="205"/>
      <c r="D390" s="209"/>
      <c r="E390" s="200">
        <v>1.3</v>
      </c>
      <c r="F390" s="216"/>
      <c r="G390" s="216"/>
      <c r="H390" s="212">
        <v>1.28</v>
      </c>
      <c r="I390" s="212">
        <v>1.33</v>
      </c>
      <c r="J390" s="220">
        <v>1.33</v>
      </c>
      <c r="K390" s="216"/>
      <c r="L390" s="212">
        <v>1.3</v>
      </c>
      <c r="M390" s="148">
        <v>1.43</v>
      </c>
      <c r="N390" s="148">
        <v>1.6903999999999999</v>
      </c>
      <c r="O390" s="196"/>
      <c r="P390" s="196"/>
      <c r="Q390" s="195"/>
      <c r="R390" s="195"/>
      <c r="S390" s="195"/>
      <c r="T390" s="195"/>
    </row>
    <row r="391" spans="1:20" x14ac:dyDescent="0.25">
      <c r="A391" s="138" t="s">
        <v>421</v>
      </c>
      <c r="B391" s="15">
        <v>26</v>
      </c>
      <c r="C391" s="205"/>
      <c r="D391" s="209"/>
      <c r="E391" s="199">
        <v>1.3</v>
      </c>
      <c r="F391" s="216"/>
      <c r="G391" s="216"/>
      <c r="H391" s="212">
        <v>1.28</v>
      </c>
      <c r="I391" s="212">
        <v>1.33</v>
      </c>
      <c r="J391" s="220">
        <v>1.33</v>
      </c>
      <c r="K391" s="216"/>
      <c r="L391" s="212">
        <v>1.3</v>
      </c>
      <c r="M391" s="148">
        <v>1.43</v>
      </c>
      <c r="N391" s="148">
        <v>1.6841999999999999</v>
      </c>
      <c r="O391" s="196"/>
      <c r="P391" s="196"/>
      <c r="Q391" s="195"/>
      <c r="R391" s="195"/>
      <c r="S391" s="195"/>
      <c r="T391" s="195"/>
    </row>
    <row r="392" spans="1:20" x14ac:dyDescent="0.25">
      <c r="A392" s="138" t="s">
        <v>422</v>
      </c>
      <c r="B392" s="15">
        <v>27</v>
      </c>
      <c r="C392" s="205"/>
      <c r="D392" s="209"/>
      <c r="E392" s="200">
        <v>1.3</v>
      </c>
      <c r="F392" s="216"/>
      <c r="G392" s="216"/>
      <c r="H392" s="212">
        <v>1.28</v>
      </c>
      <c r="I392" s="212">
        <v>1.33</v>
      </c>
      <c r="J392" s="220">
        <v>1.33</v>
      </c>
      <c r="K392" s="216"/>
      <c r="L392" s="212">
        <v>1.3</v>
      </c>
      <c r="M392" s="148">
        <v>1.4350000000000001</v>
      </c>
      <c r="N392" s="148">
        <v>1.6843999999999999</v>
      </c>
      <c r="O392" s="196"/>
      <c r="P392" s="196"/>
      <c r="Q392" s="195"/>
      <c r="R392" s="195"/>
      <c r="S392" s="195"/>
      <c r="T392" s="195"/>
    </row>
    <row r="393" spans="1:20" x14ac:dyDescent="0.25">
      <c r="A393" s="138" t="s">
        <v>423</v>
      </c>
      <c r="B393" s="15">
        <v>28</v>
      </c>
      <c r="C393" s="205"/>
      <c r="D393" s="209"/>
      <c r="E393" s="200">
        <v>1.25</v>
      </c>
      <c r="F393" s="216"/>
      <c r="G393" s="216"/>
      <c r="H393" s="212">
        <v>1.24</v>
      </c>
      <c r="I393" s="212">
        <v>1.29</v>
      </c>
      <c r="J393" s="220">
        <v>1.29</v>
      </c>
      <c r="K393" s="216"/>
      <c r="L393" s="212">
        <v>1.25</v>
      </c>
      <c r="M393" s="148">
        <v>1.385</v>
      </c>
      <c r="N393" s="148">
        <v>1.6374000000000002</v>
      </c>
      <c r="O393" s="196"/>
      <c r="P393" s="196"/>
      <c r="Q393" s="195"/>
      <c r="R393" s="195"/>
      <c r="S393" s="195"/>
      <c r="T393" s="195"/>
    </row>
    <row r="394" spans="1:20" x14ac:dyDescent="0.25">
      <c r="A394" s="138" t="s">
        <v>424</v>
      </c>
      <c r="B394" s="15">
        <v>29</v>
      </c>
      <c r="C394" s="205"/>
      <c r="D394" s="209"/>
      <c r="E394" s="200">
        <v>1.2</v>
      </c>
      <c r="F394" s="216"/>
      <c r="G394" s="216"/>
      <c r="H394" s="212">
        <v>1.19</v>
      </c>
      <c r="I394" s="212">
        <v>1.24</v>
      </c>
      <c r="J394" s="220">
        <v>1.24</v>
      </c>
      <c r="K394" s="216"/>
      <c r="L394" s="212">
        <v>1.2</v>
      </c>
      <c r="M394" s="148">
        <v>1.325</v>
      </c>
      <c r="N394" s="148">
        <v>1.5816999999999999</v>
      </c>
      <c r="O394" s="196"/>
      <c r="P394" s="196"/>
      <c r="Q394" s="195"/>
      <c r="R394" s="195"/>
      <c r="S394" s="195"/>
      <c r="T394" s="195"/>
    </row>
    <row r="395" spans="1:20" x14ac:dyDescent="0.25">
      <c r="A395" s="138" t="s">
        <v>425</v>
      </c>
      <c r="B395" s="15">
        <v>30</v>
      </c>
      <c r="C395" s="205"/>
      <c r="D395" s="209"/>
      <c r="E395" s="202">
        <v>1.2</v>
      </c>
      <c r="F395" s="216"/>
      <c r="G395" s="216"/>
      <c r="H395" s="212">
        <v>1.19</v>
      </c>
      <c r="I395" s="212">
        <v>1.24</v>
      </c>
      <c r="J395" s="220">
        <v>1.24</v>
      </c>
      <c r="K395" s="216"/>
      <c r="L395" s="212">
        <v>1.2</v>
      </c>
      <c r="M395" s="148">
        <v>1.331</v>
      </c>
      <c r="N395" s="148">
        <v>1.5834000000000001</v>
      </c>
      <c r="O395" s="196"/>
      <c r="P395" s="196"/>
      <c r="Q395" s="195"/>
      <c r="R395" s="195"/>
      <c r="S395" s="195"/>
      <c r="T395" s="195"/>
    </row>
    <row r="396" spans="1:20" x14ac:dyDescent="0.25">
      <c r="A396" s="138" t="s">
        <v>426</v>
      </c>
      <c r="B396" s="15">
        <v>31</v>
      </c>
      <c r="C396" s="205"/>
      <c r="D396" s="209"/>
      <c r="E396" s="200">
        <v>1.2</v>
      </c>
      <c r="F396" s="216"/>
      <c r="G396" s="216"/>
      <c r="H396" s="212">
        <v>1.19</v>
      </c>
      <c r="I396" s="212">
        <v>1.24</v>
      </c>
      <c r="J396" s="220">
        <v>1.24</v>
      </c>
      <c r="K396" s="216"/>
      <c r="L396" s="212">
        <v>1.2</v>
      </c>
      <c r="M396" s="148">
        <v>1.323</v>
      </c>
      <c r="N396" s="148">
        <v>1.5878000000000001</v>
      </c>
      <c r="O396" s="196"/>
      <c r="P396" s="196"/>
      <c r="Q396" s="195"/>
      <c r="R396" s="195"/>
      <c r="S396" s="195"/>
      <c r="T396" s="195"/>
    </row>
    <row r="397" spans="1:20" x14ac:dyDescent="0.25">
      <c r="A397" s="138" t="s">
        <v>427</v>
      </c>
      <c r="B397" s="15">
        <v>32</v>
      </c>
      <c r="C397" s="205"/>
      <c r="D397" s="209"/>
      <c r="E397" s="203">
        <v>1.2</v>
      </c>
      <c r="F397" s="216"/>
      <c r="G397" s="216"/>
      <c r="H397" s="212">
        <v>1.19</v>
      </c>
      <c r="I397" s="212">
        <v>1.24</v>
      </c>
      <c r="J397" s="220">
        <v>1.24</v>
      </c>
      <c r="K397" s="216"/>
      <c r="L397" s="212">
        <v>1.2</v>
      </c>
      <c r="M397" s="148">
        <v>1.339</v>
      </c>
      <c r="N397" s="148">
        <v>1.5781999999999998</v>
      </c>
      <c r="O397" s="196"/>
      <c r="P397" s="196"/>
      <c r="Q397" s="195"/>
      <c r="R397" s="195"/>
      <c r="S397" s="195"/>
      <c r="T397" s="195"/>
    </row>
    <row r="398" spans="1:20" x14ac:dyDescent="0.25">
      <c r="A398" s="138" t="s">
        <v>428</v>
      </c>
      <c r="B398" s="15">
        <v>33</v>
      </c>
      <c r="C398" s="205"/>
      <c r="D398" s="209"/>
      <c r="E398" s="200">
        <v>1.2</v>
      </c>
      <c r="F398" s="216"/>
      <c r="G398" s="216"/>
      <c r="H398" s="212">
        <v>1.19</v>
      </c>
      <c r="I398" s="212">
        <v>1.24</v>
      </c>
      <c r="J398" s="220">
        <v>1.24</v>
      </c>
      <c r="K398" s="216"/>
      <c r="L398" s="212">
        <v>1.2</v>
      </c>
      <c r="M398" s="148">
        <v>1.3360000000000001</v>
      </c>
      <c r="N398" s="148">
        <v>1.5783</v>
      </c>
      <c r="O398" s="196"/>
      <c r="P398" s="196"/>
      <c r="Q398" s="195"/>
      <c r="R398" s="195"/>
      <c r="S398" s="195"/>
      <c r="T398" s="195"/>
    </row>
    <row r="399" spans="1:20" x14ac:dyDescent="0.25">
      <c r="A399" s="138" t="s">
        <v>429</v>
      </c>
      <c r="B399" s="15">
        <v>34</v>
      </c>
      <c r="C399" s="205"/>
      <c r="D399" s="209"/>
      <c r="E399" s="200">
        <v>1.2</v>
      </c>
      <c r="F399" s="216"/>
      <c r="G399" s="216"/>
      <c r="H399" s="212">
        <v>1.19</v>
      </c>
      <c r="I399" s="212">
        <v>1.24</v>
      </c>
      <c r="J399" s="220">
        <v>1.24</v>
      </c>
      <c r="K399" s="216"/>
      <c r="L399" s="212">
        <v>1.2</v>
      </c>
      <c r="M399" s="148">
        <v>1.3380000000000001</v>
      </c>
      <c r="N399" s="148">
        <v>1.5786000000000002</v>
      </c>
      <c r="O399" s="196"/>
      <c r="P399" s="196"/>
      <c r="Q399" s="195"/>
      <c r="R399" s="195"/>
      <c r="S399" s="195"/>
      <c r="T399" s="195"/>
    </row>
    <row r="400" spans="1:20" x14ac:dyDescent="0.25">
      <c r="A400" s="138" t="s">
        <v>430</v>
      </c>
      <c r="B400" s="15">
        <v>35</v>
      </c>
      <c r="C400" s="205"/>
      <c r="D400" s="209"/>
      <c r="E400" s="200">
        <v>1.2</v>
      </c>
      <c r="F400" s="216"/>
      <c r="G400" s="216"/>
      <c r="H400" s="212">
        <v>1.19</v>
      </c>
      <c r="I400" s="212">
        <v>1.24</v>
      </c>
      <c r="J400" s="220">
        <v>1.24</v>
      </c>
      <c r="K400" s="216"/>
      <c r="L400" s="212">
        <v>1.2</v>
      </c>
      <c r="M400" s="148">
        <v>1.3420000000000001</v>
      </c>
      <c r="N400" s="148">
        <v>1.5816999999999999</v>
      </c>
      <c r="O400" s="196"/>
      <c r="P400" s="196"/>
      <c r="Q400" s="195"/>
      <c r="R400" s="195"/>
      <c r="S400" s="195"/>
      <c r="T400" s="195"/>
    </row>
    <row r="401" spans="1:20" x14ac:dyDescent="0.25">
      <c r="A401" s="138" t="s">
        <v>431</v>
      </c>
      <c r="B401" s="15">
        <v>36</v>
      </c>
      <c r="C401" s="205"/>
      <c r="D401" s="209"/>
      <c r="E401" s="200">
        <v>1.2</v>
      </c>
      <c r="F401" s="216"/>
      <c r="G401" s="216"/>
      <c r="H401" s="212">
        <v>1.19</v>
      </c>
      <c r="I401" s="212">
        <v>1.24</v>
      </c>
      <c r="J401" s="220">
        <v>1.24</v>
      </c>
      <c r="K401" s="216"/>
      <c r="L401" s="212">
        <v>1.2</v>
      </c>
      <c r="M401" s="148">
        <v>1.339</v>
      </c>
      <c r="N401" s="148">
        <v>1.5812999999999999</v>
      </c>
      <c r="O401" s="196"/>
      <c r="P401" s="196"/>
      <c r="Q401" s="195"/>
      <c r="R401" s="195"/>
      <c r="S401" s="195"/>
      <c r="T401" s="195"/>
    </row>
    <row r="402" spans="1:20" x14ac:dyDescent="0.25">
      <c r="A402" s="138" t="s">
        <v>432</v>
      </c>
      <c r="B402" s="15">
        <v>37</v>
      </c>
      <c r="C402" s="205"/>
      <c r="D402" s="209"/>
      <c r="E402" s="200">
        <v>1.2</v>
      </c>
      <c r="F402" s="216"/>
      <c r="G402" s="216"/>
      <c r="H402" s="212">
        <v>1.19</v>
      </c>
      <c r="I402" s="212">
        <v>1.2</v>
      </c>
      <c r="J402" s="220">
        <v>1.24</v>
      </c>
      <c r="K402" s="216"/>
      <c r="L402" s="212">
        <v>1.2</v>
      </c>
      <c r="M402" s="148">
        <v>1.3340000000000001</v>
      </c>
      <c r="N402" s="148">
        <v>1.5796999999999999</v>
      </c>
      <c r="O402" s="196"/>
      <c r="P402" s="196"/>
      <c r="Q402" s="195"/>
      <c r="R402" s="195"/>
      <c r="S402" s="195"/>
      <c r="T402" s="195"/>
    </row>
    <row r="403" spans="1:20" x14ac:dyDescent="0.25">
      <c r="A403" s="138" t="s">
        <v>433</v>
      </c>
      <c r="B403" s="15">
        <v>38</v>
      </c>
      <c r="C403" s="205"/>
      <c r="D403" s="209"/>
      <c r="E403" s="200">
        <v>1.1299999999999999</v>
      </c>
      <c r="F403" s="216"/>
      <c r="G403" s="216"/>
      <c r="H403" s="212">
        <v>1.1200000000000001</v>
      </c>
      <c r="I403" s="212">
        <v>1.1299999999999999</v>
      </c>
      <c r="J403" s="220">
        <v>1.17</v>
      </c>
      <c r="K403" s="216"/>
      <c r="L403" s="212">
        <v>1.1299999999999999</v>
      </c>
      <c r="M403" s="148">
        <v>1.2689999999999999</v>
      </c>
      <c r="N403" s="148">
        <v>1.4924999999999999</v>
      </c>
      <c r="O403" s="196"/>
      <c r="P403" s="196"/>
      <c r="Q403" s="195"/>
      <c r="R403" s="195"/>
      <c r="S403" s="195"/>
      <c r="T403" s="195"/>
    </row>
    <row r="404" spans="1:20" x14ac:dyDescent="0.25">
      <c r="A404" s="138" t="s">
        <v>434</v>
      </c>
      <c r="B404" s="15">
        <v>39</v>
      </c>
      <c r="C404" s="205"/>
      <c r="D404" s="209"/>
      <c r="E404" s="200">
        <v>1.0900000000000001</v>
      </c>
      <c r="F404" s="216"/>
      <c r="G404" s="216"/>
      <c r="H404" s="212">
        <v>1.08</v>
      </c>
      <c r="I404" s="212">
        <v>1.0900000000000001</v>
      </c>
      <c r="J404" s="220">
        <v>1.1299999999999999</v>
      </c>
      <c r="K404" s="216"/>
      <c r="L404" s="212">
        <v>1.0900000000000001</v>
      </c>
      <c r="M404" s="148">
        <v>1.234</v>
      </c>
      <c r="N404" s="148">
        <v>1.4499000000000002</v>
      </c>
      <c r="O404" s="196"/>
      <c r="P404" s="196"/>
      <c r="Q404" s="195"/>
      <c r="R404" s="195"/>
      <c r="S404" s="195"/>
      <c r="T404" s="195"/>
    </row>
    <row r="405" spans="1:20" x14ac:dyDescent="0.25">
      <c r="A405" s="138" t="s">
        <v>435</v>
      </c>
      <c r="B405" s="15">
        <v>40</v>
      </c>
      <c r="C405" s="205"/>
      <c r="D405" s="209"/>
      <c r="E405" s="199">
        <v>1.05</v>
      </c>
      <c r="F405" s="216"/>
      <c r="G405" s="216"/>
      <c r="H405" s="212">
        <v>1.04</v>
      </c>
      <c r="I405" s="212">
        <v>1.05</v>
      </c>
      <c r="J405" s="220">
        <v>1.0900000000000001</v>
      </c>
      <c r="K405" s="216"/>
      <c r="L405" s="212">
        <v>1.05</v>
      </c>
      <c r="M405" s="148">
        <v>1.194</v>
      </c>
      <c r="N405" s="148">
        <v>1.3978999999999999</v>
      </c>
      <c r="O405" s="196"/>
      <c r="P405" s="196"/>
      <c r="Q405" s="195"/>
      <c r="R405" s="195"/>
      <c r="S405" s="195"/>
      <c r="T405" s="195"/>
    </row>
    <row r="406" spans="1:20" x14ac:dyDescent="0.25">
      <c r="A406" s="138" t="s">
        <v>436</v>
      </c>
      <c r="B406" s="15">
        <v>41</v>
      </c>
      <c r="C406" s="205"/>
      <c r="D406" s="209"/>
      <c r="E406" s="200">
        <v>1.03</v>
      </c>
      <c r="F406" s="216"/>
      <c r="G406" s="216"/>
      <c r="H406" s="212">
        <v>1.02</v>
      </c>
      <c r="I406" s="212">
        <v>1.03</v>
      </c>
      <c r="J406" s="220">
        <v>1.07</v>
      </c>
      <c r="K406" s="216"/>
      <c r="L406" s="212">
        <v>1.03</v>
      </c>
      <c r="M406" s="148">
        <v>1.1739999999999999</v>
      </c>
      <c r="N406" s="148">
        <v>1.3734</v>
      </c>
      <c r="O406" s="196"/>
      <c r="P406" s="196"/>
      <c r="Q406" s="195"/>
      <c r="R406" s="195"/>
      <c r="S406" s="195"/>
      <c r="T406" s="195"/>
    </row>
    <row r="407" spans="1:20" x14ac:dyDescent="0.25">
      <c r="A407" s="138" t="s">
        <v>437</v>
      </c>
      <c r="B407" s="15">
        <v>42</v>
      </c>
      <c r="C407" s="205"/>
      <c r="D407" s="209"/>
      <c r="E407" s="200">
        <v>1.03</v>
      </c>
      <c r="F407" s="216"/>
      <c r="G407" s="216"/>
      <c r="H407" s="212">
        <v>1.02</v>
      </c>
      <c r="I407" s="212">
        <v>1.03</v>
      </c>
      <c r="J407" s="220">
        <v>1.07</v>
      </c>
      <c r="K407" s="216"/>
      <c r="L407" s="212">
        <v>1.03</v>
      </c>
      <c r="M407" s="148">
        <v>1.1759999999999999</v>
      </c>
      <c r="N407" s="148">
        <v>1.3694999999999999</v>
      </c>
      <c r="O407" s="196"/>
      <c r="P407" s="196"/>
      <c r="Q407" s="195"/>
      <c r="R407" s="195"/>
      <c r="S407" s="195"/>
      <c r="T407" s="195"/>
    </row>
    <row r="408" spans="1:20" x14ac:dyDescent="0.25">
      <c r="A408" s="138" t="s">
        <v>438</v>
      </c>
      <c r="B408" s="15">
        <v>43</v>
      </c>
      <c r="C408" s="205"/>
      <c r="D408" s="209"/>
      <c r="E408" s="200">
        <v>1.03</v>
      </c>
      <c r="F408" s="216"/>
      <c r="G408" s="216"/>
      <c r="H408" s="212">
        <v>1.02</v>
      </c>
      <c r="I408" s="212">
        <v>1.03</v>
      </c>
      <c r="J408" s="220">
        <v>1.07</v>
      </c>
      <c r="K408" s="216"/>
      <c r="L408" s="212">
        <v>1.03</v>
      </c>
      <c r="M408" s="148">
        <v>1.173</v>
      </c>
      <c r="N408" s="148">
        <v>1.3694999999999999</v>
      </c>
      <c r="O408" s="196"/>
      <c r="P408" s="196"/>
      <c r="Q408" s="195"/>
      <c r="R408" s="195"/>
      <c r="S408" s="195"/>
      <c r="T408" s="195"/>
    </row>
    <row r="409" spans="1:20" x14ac:dyDescent="0.25">
      <c r="A409" s="138" t="s">
        <v>439</v>
      </c>
      <c r="B409" s="15">
        <v>44</v>
      </c>
      <c r="C409" s="205"/>
      <c r="D409" s="209"/>
      <c r="E409" s="200">
        <v>0.99</v>
      </c>
      <c r="F409" s="216"/>
      <c r="G409" s="216"/>
      <c r="H409" s="212">
        <v>0.98</v>
      </c>
      <c r="I409" s="212">
        <v>0.99</v>
      </c>
      <c r="J409" s="220">
        <v>1.03</v>
      </c>
      <c r="K409" s="216"/>
      <c r="L409" s="212">
        <v>0.99</v>
      </c>
      <c r="M409" s="148">
        <v>1.1339999999999999</v>
      </c>
      <c r="N409" s="148">
        <v>1.3215000000000001</v>
      </c>
      <c r="O409" s="196"/>
      <c r="P409" s="196"/>
      <c r="Q409" s="195"/>
      <c r="R409" s="195"/>
      <c r="S409" s="195"/>
      <c r="T409" s="195"/>
    </row>
    <row r="410" spans="1:20" x14ac:dyDescent="0.25">
      <c r="A410" s="138" t="s">
        <v>440</v>
      </c>
      <c r="B410" s="15">
        <v>45</v>
      </c>
      <c r="C410" s="205"/>
      <c r="D410" s="209"/>
      <c r="E410" s="202">
        <v>0.99</v>
      </c>
      <c r="F410" s="216"/>
      <c r="G410" s="216"/>
      <c r="H410" s="212">
        <v>0.98</v>
      </c>
      <c r="I410" s="212">
        <v>0.99</v>
      </c>
      <c r="J410" s="220">
        <v>1.03</v>
      </c>
      <c r="K410" s="216"/>
      <c r="L410" s="212">
        <v>0.99</v>
      </c>
      <c r="M410" s="148">
        <v>1.131</v>
      </c>
      <c r="N410" s="148">
        <v>1.3161</v>
      </c>
      <c r="O410" s="196"/>
      <c r="P410" s="196"/>
      <c r="Q410" s="195"/>
      <c r="R410" s="195"/>
      <c r="S410" s="195"/>
      <c r="T410" s="195"/>
    </row>
    <row r="411" spans="1:20" x14ac:dyDescent="0.25">
      <c r="A411" s="138" t="s">
        <v>441</v>
      </c>
      <c r="B411" s="15">
        <v>46</v>
      </c>
      <c r="C411" s="205"/>
      <c r="D411" s="209"/>
      <c r="E411" s="200">
        <v>0.99</v>
      </c>
      <c r="F411" s="216"/>
      <c r="G411" s="216"/>
      <c r="H411" s="212">
        <v>0.98</v>
      </c>
      <c r="I411" s="212">
        <v>0.99</v>
      </c>
      <c r="J411" s="220">
        <v>1.03</v>
      </c>
      <c r="K411" s="216"/>
      <c r="L411" s="212">
        <v>0.99</v>
      </c>
      <c r="M411" s="148">
        <v>1.139</v>
      </c>
      <c r="N411" s="148">
        <v>1.3000999999999998</v>
      </c>
      <c r="O411" s="196"/>
      <c r="P411" s="196"/>
      <c r="Q411" s="195"/>
      <c r="R411" s="195"/>
      <c r="S411" s="195"/>
      <c r="T411" s="195"/>
    </row>
    <row r="412" spans="1:20" x14ac:dyDescent="0.25">
      <c r="A412" s="138" t="s">
        <v>442</v>
      </c>
      <c r="B412" s="15">
        <v>47</v>
      </c>
      <c r="C412" s="205"/>
      <c r="D412" s="209"/>
      <c r="E412" s="199">
        <v>0.99</v>
      </c>
      <c r="F412" s="216"/>
      <c r="G412" s="216"/>
      <c r="H412" s="212">
        <v>0.98</v>
      </c>
      <c r="I412" s="212">
        <v>0.99</v>
      </c>
      <c r="J412" s="220">
        <v>1.03</v>
      </c>
      <c r="K412" s="216"/>
      <c r="L412" s="212">
        <v>0.99</v>
      </c>
      <c r="M412" s="148">
        <v>1.1319999999999999</v>
      </c>
      <c r="N412" s="148">
        <v>1.3178999999999998</v>
      </c>
      <c r="O412" s="196"/>
      <c r="P412" s="196"/>
      <c r="Q412" s="195"/>
      <c r="R412" s="195"/>
      <c r="S412" s="195"/>
      <c r="T412" s="195"/>
    </row>
    <row r="413" spans="1:20" x14ac:dyDescent="0.25">
      <c r="A413" s="138" t="s">
        <v>443</v>
      </c>
      <c r="B413" s="15">
        <v>48</v>
      </c>
      <c r="C413" s="205"/>
      <c r="D413" s="209"/>
      <c r="E413" s="200">
        <v>0.99</v>
      </c>
      <c r="F413" s="216"/>
      <c r="G413" s="216"/>
      <c r="H413" s="212">
        <v>0.98</v>
      </c>
      <c r="I413" s="212">
        <v>0.99</v>
      </c>
      <c r="J413" s="220">
        <v>1.03</v>
      </c>
      <c r="K413" s="216"/>
      <c r="L413" s="212">
        <v>0.99</v>
      </c>
      <c r="M413" s="148">
        <v>1.1319999999999999</v>
      </c>
      <c r="N413" s="148">
        <v>1.3144999999999998</v>
      </c>
      <c r="O413" s="196"/>
      <c r="P413" s="196"/>
      <c r="Q413" s="195"/>
      <c r="R413" s="195"/>
      <c r="S413" s="195"/>
      <c r="T413" s="195"/>
    </row>
    <row r="414" spans="1:20" x14ac:dyDescent="0.25">
      <c r="A414" s="138" t="s">
        <v>444</v>
      </c>
      <c r="B414" s="15">
        <v>49</v>
      </c>
      <c r="C414" s="205"/>
      <c r="D414" s="209"/>
      <c r="E414" s="200">
        <v>0.99</v>
      </c>
      <c r="F414" s="216"/>
      <c r="G414" s="216"/>
      <c r="H414" s="212">
        <v>0.98</v>
      </c>
      <c r="I414" s="212">
        <v>0.99</v>
      </c>
      <c r="J414" s="220">
        <v>1.03</v>
      </c>
      <c r="K414" s="216"/>
      <c r="L414" s="212">
        <v>0.99</v>
      </c>
      <c r="M414" s="148">
        <v>1.1319999999999999</v>
      </c>
      <c r="N414" s="148">
        <v>1.3161</v>
      </c>
      <c r="O414" s="196"/>
      <c r="P414" s="196"/>
      <c r="Q414" s="195"/>
      <c r="R414" s="195"/>
      <c r="S414" s="195"/>
      <c r="T414" s="195"/>
    </row>
    <row r="415" spans="1:20" x14ac:dyDescent="0.25">
      <c r="A415" s="138" t="s">
        <v>445</v>
      </c>
      <c r="B415" s="15">
        <v>50</v>
      </c>
      <c r="C415" s="205"/>
      <c r="D415" s="209"/>
      <c r="E415" s="200">
        <v>0.99</v>
      </c>
      <c r="F415" s="216"/>
      <c r="G415" s="216"/>
      <c r="H415" s="212">
        <v>0.98</v>
      </c>
      <c r="I415" s="212">
        <v>0.99</v>
      </c>
      <c r="J415" s="220">
        <v>1.03</v>
      </c>
      <c r="K415" s="216"/>
      <c r="L415" s="212">
        <v>0.99</v>
      </c>
      <c r="M415" s="148">
        <v>1.135</v>
      </c>
      <c r="N415" s="148">
        <v>1.3130000000000002</v>
      </c>
      <c r="O415" s="196"/>
      <c r="P415" s="196"/>
      <c r="Q415" s="195"/>
      <c r="R415" s="195"/>
      <c r="S415" s="195"/>
      <c r="T415" s="195"/>
    </row>
    <row r="416" spans="1:20" x14ac:dyDescent="0.25">
      <c r="A416" s="138" t="s">
        <v>446</v>
      </c>
      <c r="B416" s="15">
        <v>51</v>
      </c>
      <c r="C416" s="205"/>
      <c r="D416" s="209"/>
      <c r="E416" s="200">
        <v>0.99</v>
      </c>
      <c r="F416" s="216"/>
      <c r="G416" s="216"/>
      <c r="H416" s="212">
        <v>0.93</v>
      </c>
      <c r="I416" s="212">
        <v>0.99</v>
      </c>
      <c r="J416" s="220">
        <v>0.98</v>
      </c>
      <c r="K416" s="216"/>
      <c r="L416" s="212">
        <v>0.94</v>
      </c>
      <c r="M416" s="148">
        <v>1.0840000000000001</v>
      </c>
      <c r="N416" s="148">
        <v>1.2636000000000001</v>
      </c>
      <c r="O416" s="196"/>
      <c r="P416" s="196"/>
      <c r="Q416" s="195"/>
      <c r="R416" s="195"/>
      <c r="S416" s="195"/>
      <c r="T416" s="195"/>
    </row>
    <row r="417" spans="1:20" ht="15.75" thickBot="1" x14ac:dyDescent="0.3">
      <c r="A417" s="135" t="s">
        <v>447</v>
      </c>
      <c r="B417" s="207">
        <v>52</v>
      </c>
      <c r="C417" s="206"/>
      <c r="D417" s="221"/>
      <c r="E417" s="210">
        <v>0.92</v>
      </c>
      <c r="F417" s="222"/>
      <c r="G417" s="222"/>
      <c r="H417" s="221">
        <v>0.91</v>
      </c>
      <c r="I417" s="221">
        <v>0.99</v>
      </c>
      <c r="J417" s="223">
        <v>0.96</v>
      </c>
      <c r="K417" s="222"/>
      <c r="L417" s="221">
        <v>0.92</v>
      </c>
      <c r="M417" s="208">
        <v>1.0609999999999999</v>
      </c>
      <c r="N417" s="208">
        <v>1.2636000000000001</v>
      </c>
      <c r="O417" s="196"/>
      <c r="P417" s="196"/>
      <c r="Q417" s="195"/>
      <c r="R417" s="195"/>
      <c r="S417" s="195"/>
      <c r="T417" s="195"/>
    </row>
    <row r="418" spans="1:20" x14ac:dyDescent="0.25">
      <c r="A418" s="134" t="s">
        <v>448</v>
      </c>
      <c r="B418" s="15">
        <v>1</v>
      </c>
      <c r="C418" s="213">
        <v>2018</v>
      </c>
      <c r="D418" s="212"/>
      <c r="E418" s="212">
        <v>0.92</v>
      </c>
      <c r="F418" s="216"/>
      <c r="G418" s="216"/>
      <c r="H418" s="212">
        <v>0.91</v>
      </c>
      <c r="I418" s="212"/>
      <c r="J418" s="212">
        <v>0.96</v>
      </c>
      <c r="K418" s="216"/>
      <c r="L418" s="212">
        <v>0.92</v>
      </c>
      <c r="M418" s="212">
        <v>1.0660000000000001</v>
      </c>
      <c r="N418" s="212">
        <v>1.2229999999999999</v>
      </c>
      <c r="O418" s="196"/>
      <c r="P418" s="196"/>
      <c r="Q418" s="195"/>
      <c r="R418" s="195"/>
      <c r="S418" s="195"/>
      <c r="T418" s="195"/>
    </row>
    <row r="419" spans="1:20" x14ac:dyDescent="0.25">
      <c r="A419" s="134" t="s">
        <v>449</v>
      </c>
      <c r="B419" s="15">
        <v>2</v>
      </c>
      <c r="C419" s="205"/>
      <c r="D419" s="212"/>
      <c r="E419" s="212">
        <v>0.92</v>
      </c>
      <c r="F419" s="216"/>
      <c r="G419" s="216"/>
      <c r="H419" s="212">
        <v>0.91</v>
      </c>
      <c r="I419" s="212">
        <v>0.92</v>
      </c>
      <c r="J419" s="212">
        <v>0.96</v>
      </c>
      <c r="K419" s="216"/>
      <c r="L419" s="212">
        <v>0.92</v>
      </c>
      <c r="M419" s="212">
        <v>1.2070000000000001</v>
      </c>
      <c r="N419" s="212">
        <v>1.2213000000000001</v>
      </c>
      <c r="O419" s="196"/>
      <c r="P419" s="196"/>
      <c r="Q419" s="195"/>
      <c r="R419" s="195"/>
      <c r="S419" s="195"/>
      <c r="T419" s="195"/>
    </row>
    <row r="420" spans="1:20" x14ac:dyDescent="0.25">
      <c r="A420" s="134" t="s">
        <v>450</v>
      </c>
      <c r="B420" s="15">
        <v>3</v>
      </c>
      <c r="C420" s="205"/>
      <c r="D420" s="214"/>
      <c r="E420" s="214">
        <v>0.88</v>
      </c>
      <c r="F420" s="215"/>
      <c r="G420" s="215"/>
      <c r="H420" s="214">
        <v>0.87</v>
      </c>
      <c r="I420" s="214">
        <v>0.88</v>
      </c>
      <c r="J420" s="214">
        <v>0.92</v>
      </c>
      <c r="K420" s="215"/>
      <c r="L420" s="214">
        <v>0.88</v>
      </c>
      <c r="M420" s="214">
        <v>1.0029999999999999</v>
      </c>
      <c r="N420" s="214">
        <v>1.1851</v>
      </c>
      <c r="O420" s="197"/>
      <c r="P420" s="197"/>
    </row>
    <row r="421" spans="1:20" x14ac:dyDescent="0.25">
      <c r="A421" s="134" t="s">
        <v>451</v>
      </c>
      <c r="B421" s="15">
        <v>4</v>
      </c>
      <c r="C421" s="205"/>
      <c r="D421" s="214"/>
      <c r="E421" s="214">
        <v>0.86</v>
      </c>
      <c r="F421" s="215"/>
      <c r="G421" s="215"/>
      <c r="H421" s="214">
        <v>0.85</v>
      </c>
      <c r="I421" s="214">
        <v>0.86</v>
      </c>
      <c r="J421" s="214">
        <v>0.9</v>
      </c>
      <c r="K421" s="215"/>
      <c r="L421" s="214">
        <v>0.86</v>
      </c>
      <c r="M421" s="214">
        <v>1.01</v>
      </c>
      <c r="N421" s="214">
        <v>1.1558999999999999</v>
      </c>
      <c r="O421" s="197"/>
      <c r="P421" s="197"/>
    </row>
    <row r="422" spans="1:20" x14ac:dyDescent="0.25">
      <c r="A422" s="134" t="s">
        <v>452</v>
      </c>
      <c r="B422" s="15">
        <v>5</v>
      </c>
      <c r="C422" s="205"/>
      <c r="D422" s="214"/>
      <c r="E422" s="214">
        <v>0.86</v>
      </c>
      <c r="F422" s="215"/>
      <c r="G422" s="215"/>
      <c r="H422" s="214">
        <v>0.85</v>
      </c>
      <c r="I422" s="214">
        <v>0.86</v>
      </c>
      <c r="J422" s="214">
        <v>0.9</v>
      </c>
      <c r="K422" s="215"/>
      <c r="L422" s="214">
        <v>0.86</v>
      </c>
      <c r="M422" s="214">
        <v>1.0249999999999999</v>
      </c>
      <c r="N422" s="214">
        <v>1.1525000000000001</v>
      </c>
      <c r="O422" s="197"/>
      <c r="P422" s="197"/>
    </row>
    <row r="423" spans="1:20" x14ac:dyDescent="0.25">
      <c r="A423" s="134" t="s">
        <v>453</v>
      </c>
      <c r="B423" s="15">
        <v>6</v>
      </c>
      <c r="C423" s="205"/>
      <c r="D423" s="214"/>
      <c r="E423" s="214">
        <v>0.88</v>
      </c>
      <c r="F423" s="215"/>
      <c r="G423" s="215"/>
      <c r="H423" s="214">
        <v>0.87</v>
      </c>
      <c r="I423" s="214">
        <v>0.88</v>
      </c>
      <c r="J423" s="214">
        <v>0.92</v>
      </c>
      <c r="K423" s="215"/>
      <c r="L423" s="214">
        <v>0.88</v>
      </c>
      <c r="M423" s="214">
        <v>1.085</v>
      </c>
      <c r="N423" s="214">
        <v>1.2104999999999999</v>
      </c>
      <c r="O423" s="197"/>
      <c r="P423" s="197"/>
    </row>
    <row r="424" spans="1:20" x14ac:dyDescent="0.25">
      <c r="A424" s="134" t="s">
        <v>454</v>
      </c>
      <c r="B424" s="15">
        <v>7</v>
      </c>
      <c r="C424" s="205"/>
      <c r="D424" s="214"/>
      <c r="E424" s="214">
        <v>0.94</v>
      </c>
      <c r="F424" s="215"/>
      <c r="G424" s="215"/>
      <c r="H424" s="214">
        <v>0.93</v>
      </c>
      <c r="I424" s="214">
        <v>0.94</v>
      </c>
      <c r="J424" s="214">
        <v>0.98</v>
      </c>
      <c r="K424" s="215"/>
      <c r="L424" s="214">
        <v>0.94</v>
      </c>
      <c r="M424" s="214">
        <v>1.1359999999999999</v>
      </c>
      <c r="N424" s="214">
        <v>1.2504</v>
      </c>
      <c r="O424" s="197"/>
      <c r="P424" s="197"/>
    </row>
    <row r="425" spans="1:20" x14ac:dyDescent="0.25">
      <c r="A425" s="134" t="s">
        <v>455</v>
      </c>
      <c r="B425" s="15">
        <v>8</v>
      </c>
      <c r="C425" s="205"/>
      <c r="D425" s="214"/>
      <c r="E425" s="214">
        <v>0.99</v>
      </c>
      <c r="F425" s="215"/>
      <c r="G425" s="215"/>
      <c r="H425" s="214">
        <v>0.98</v>
      </c>
      <c r="I425" s="214">
        <v>0.99</v>
      </c>
      <c r="J425" s="214">
        <v>1.03</v>
      </c>
      <c r="K425" s="215"/>
      <c r="L425" s="214">
        <v>0.99</v>
      </c>
      <c r="M425" s="214">
        <v>1.1759999999999999</v>
      </c>
      <c r="N425" s="214">
        <v>1.3128</v>
      </c>
      <c r="O425" s="197"/>
      <c r="P425" s="197"/>
    </row>
    <row r="426" spans="1:20" x14ac:dyDescent="0.25">
      <c r="A426" s="134" t="s">
        <v>456</v>
      </c>
      <c r="B426" s="15">
        <v>9</v>
      </c>
      <c r="C426" s="205"/>
      <c r="D426" s="214"/>
      <c r="E426" s="214">
        <v>1.03</v>
      </c>
      <c r="F426" s="215"/>
      <c r="G426" s="215"/>
      <c r="H426" s="214">
        <v>1.02</v>
      </c>
      <c r="I426" s="214">
        <v>1.03</v>
      </c>
      <c r="J426" s="214">
        <v>1.07</v>
      </c>
      <c r="K426" s="215"/>
      <c r="L426" s="214">
        <v>1.03</v>
      </c>
      <c r="M426" s="214">
        <v>1.208</v>
      </c>
      <c r="N426" s="214">
        <v>1.3625999999999998</v>
      </c>
      <c r="O426" s="197"/>
      <c r="P426" s="197"/>
    </row>
    <row r="427" spans="1:20" x14ac:dyDescent="0.25">
      <c r="A427" s="134" t="s">
        <v>457</v>
      </c>
      <c r="B427" s="15">
        <v>10</v>
      </c>
      <c r="C427" s="205"/>
      <c r="D427" s="214"/>
      <c r="E427" s="214">
        <v>1.06</v>
      </c>
      <c r="F427" s="215"/>
      <c r="G427" s="215"/>
      <c r="H427" s="214">
        <v>1.05</v>
      </c>
      <c r="I427" s="214">
        <v>1.06</v>
      </c>
      <c r="J427" s="214">
        <v>1.1000000000000001</v>
      </c>
      <c r="K427" s="215"/>
      <c r="L427" s="214">
        <v>1.06</v>
      </c>
      <c r="M427" s="214">
        <v>1.1579999999999999</v>
      </c>
      <c r="N427" s="214">
        <v>1.4003999999999999</v>
      </c>
      <c r="O427" s="197"/>
      <c r="P427" s="197"/>
    </row>
    <row r="428" spans="1:20" x14ac:dyDescent="0.25">
      <c r="A428" s="134" t="s">
        <v>458</v>
      </c>
      <c r="B428" s="15">
        <v>11</v>
      </c>
      <c r="C428" s="205"/>
      <c r="D428" s="214"/>
      <c r="E428" s="214">
        <v>1.01</v>
      </c>
      <c r="F428" s="215"/>
      <c r="G428" s="215"/>
      <c r="H428" s="214">
        <v>1</v>
      </c>
      <c r="I428" s="214">
        <v>1.01</v>
      </c>
      <c r="J428" s="214">
        <v>1.05</v>
      </c>
      <c r="K428" s="215"/>
      <c r="L428" s="214">
        <v>1.01</v>
      </c>
      <c r="M428" s="214">
        <v>1.1279999999999999</v>
      </c>
      <c r="N428" s="214">
        <v>1.3399000000000001</v>
      </c>
      <c r="O428" s="197"/>
      <c r="P428" s="197"/>
    </row>
    <row r="429" spans="1:20" x14ac:dyDescent="0.25">
      <c r="A429" s="134" t="s">
        <v>459</v>
      </c>
      <c r="B429" s="15">
        <v>12</v>
      </c>
      <c r="C429" s="205"/>
      <c r="D429" s="214"/>
      <c r="E429" s="214">
        <v>0.98</v>
      </c>
      <c r="F429" s="215"/>
      <c r="G429" s="215"/>
      <c r="H429" s="214">
        <v>0.97</v>
      </c>
      <c r="I429" s="214">
        <v>0.98</v>
      </c>
      <c r="J429" s="214">
        <v>1.02</v>
      </c>
      <c r="K429" s="215"/>
      <c r="L429" s="214">
        <v>0.98</v>
      </c>
      <c r="M429" s="214">
        <v>1.131</v>
      </c>
      <c r="N429" s="214">
        <v>1.3090000000000002</v>
      </c>
      <c r="O429" s="197"/>
      <c r="P429" s="197"/>
    </row>
    <row r="430" spans="1:20" x14ac:dyDescent="0.25">
      <c r="A430" s="134" t="s">
        <v>460</v>
      </c>
      <c r="B430" s="15">
        <v>13</v>
      </c>
      <c r="C430" s="205"/>
      <c r="D430" s="214"/>
      <c r="E430" s="214">
        <v>0.98</v>
      </c>
      <c r="F430" s="215"/>
      <c r="G430" s="215"/>
      <c r="H430" s="214">
        <v>0.97</v>
      </c>
      <c r="I430" s="214">
        <v>0.98</v>
      </c>
      <c r="J430" s="214">
        <v>1.02</v>
      </c>
      <c r="K430" s="215"/>
      <c r="L430" s="214">
        <v>0.98</v>
      </c>
      <c r="M430" s="214">
        <v>1.129</v>
      </c>
      <c r="N430" s="214">
        <v>1.3030999999999999</v>
      </c>
      <c r="O430" s="197"/>
      <c r="P430" s="197"/>
    </row>
    <row r="431" spans="1:20" x14ac:dyDescent="0.25">
      <c r="A431" s="134" t="s">
        <v>461</v>
      </c>
      <c r="B431" s="15">
        <v>14</v>
      </c>
      <c r="C431" s="205"/>
      <c r="D431" s="214"/>
      <c r="E431" s="214">
        <v>0.98</v>
      </c>
      <c r="F431" s="215"/>
      <c r="G431" s="215"/>
      <c r="H431" s="214">
        <v>0.97</v>
      </c>
      <c r="I431" s="214"/>
      <c r="J431" s="214">
        <v>1.02</v>
      </c>
      <c r="K431" s="215"/>
      <c r="L431" s="214">
        <v>0.98</v>
      </c>
      <c r="M431" s="214">
        <v>1.1140000000000001</v>
      </c>
      <c r="N431" s="214">
        <v>1.3013999999999999</v>
      </c>
      <c r="O431" s="197"/>
      <c r="P431" s="197"/>
    </row>
    <row r="432" spans="1:20" x14ac:dyDescent="0.25">
      <c r="A432" s="134" t="s">
        <v>462</v>
      </c>
      <c r="B432" s="15">
        <v>15</v>
      </c>
      <c r="C432" s="205"/>
      <c r="D432" s="214"/>
      <c r="E432" s="214">
        <v>0.96</v>
      </c>
      <c r="F432" s="215"/>
      <c r="G432" s="215"/>
      <c r="H432" s="214">
        <v>0.95</v>
      </c>
      <c r="I432" s="214"/>
      <c r="J432" s="214">
        <v>1</v>
      </c>
      <c r="K432" s="215"/>
      <c r="L432" s="214">
        <v>0.96</v>
      </c>
      <c r="M432" s="214">
        <v>1.101</v>
      </c>
      <c r="N432" s="214">
        <v>1.2756000000000001</v>
      </c>
      <c r="O432" s="197"/>
      <c r="P432" s="197"/>
    </row>
    <row r="433" spans="1:16" x14ac:dyDescent="0.25">
      <c r="A433" s="134" t="s">
        <v>463</v>
      </c>
      <c r="B433" s="15">
        <v>16</v>
      </c>
      <c r="C433" s="205"/>
      <c r="D433" s="214"/>
      <c r="E433" s="214">
        <v>0.96</v>
      </c>
      <c r="F433" s="215"/>
      <c r="G433" s="215"/>
      <c r="H433" s="214">
        <v>0.95</v>
      </c>
      <c r="I433" s="214"/>
      <c r="J433" s="214">
        <v>1</v>
      </c>
      <c r="K433" s="215"/>
      <c r="L433" s="214">
        <v>0.96</v>
      </c>
      <c r="M433" s="214">
        <v>1.1060000000000001</v>
      </c>
      <c r="N433" s="214">
        <v>1.2712999999999999</v>
      </c>
      <c r="O433" s="197"/>
      <c r="P433" s="197"/>
    </row>
    <row r="434" spans="1:16" x14ac:dyDescent="0.25">
      <c r="A434" s="134" t="s">
        <v>464</v>
      </c>
      <c r="B434" s="15">
        <v>17</v>
      </c>
      <c r="C434" s="205"/>
      <c r="D434" s="214"/>
      <c r="E434" s="214">
        <v>0.96</v>
      </c>
      <c r="F434" s="215"/>
      <c r="G434" s="215"/>
      <c r="H434" s="214">
        <v>0.94</v>
      </c>
      <c r="I434" s="214"/>
      <c r="J434" s="214">
        <v>1</v>
      </c>
      <c r="K434" s="215"/>
      <c r="L434" s="214">
        <v>0.97</v>
      </c>
      <c r="M434" s="214">
        <v>1.1000000000000001</v>
      </c>
      <c r="N434" s="214">
        <v>1.268</v>
      </c>
      <c r="O434" s="197"/>
      <c r="P434" s="197"/>
    </row>
    <row r="435" spans="1:16" x14ac:dyDescent="0.25">
      <c r="A435" s="134" t="s">
        <v>465</v>
      </c>
      <c r="B435" s="15">
        <v>18</v>
      </c>
      <c r="C435" s="205"/>
      <c r="D435" s="214"/>
      <c r="E435" s="214">
        <v>0.96</v>
      </c>
      <c r="F435" s="215"/>
      <c r="G435" s="215"/>
      <c r="H435" s="214">
        <v>0.94</v>
      </c>
      <c r="I435" s="214"/>
      <c r="J435" s="214">
        <v>1</v>
      </c>
      <c r="K435" s="215"/>
      <c r="L435" s="214">
        <v>0.97</v>
      </c>
      <c r="M435" s="214">
        <v>1.0680000000000001</v>
      </c>
      <c r="N435" s="214">
        <v>1.2738</v>
      </c>
      <c r="O435" s="197"/>
      <c r="P435" s="197"/>
    </row>
    <row r="436" spans="1:16" x14ac:dyDescent="0.25">
      <c r="A436" s="134" t="s">
        <v>466</v>
      </c>
      <c r="B436" s="15">
        <v>19</v>
      </c>
      <c r="C436" s="205"/>
      <c r="D436" s="214"/>
      <c r="E436" s="214">
        <v>0.92</v>
      </c>
      <c r="F436" s="215"/>
      <c r="G436" s="215"/>
      <c r="H436" s="214">
        <v>0.91</v>
      </c>
      <c r="I436" s="214"/>
      <c r="J436" s="214">
        <v>0.96</v>
      </c>
      <c r="K436" s="215"/>
      <c r="L436" s="214">
        <v>0.92</v>
      </c>
      <c r="M436" s="214">
        <v>1.069</v>
      </c>
      <c r="N436" s="214">
        <v>1.2315</v>
      </c>
      <c r="O436" s="197"/>
      <c r="P436" s="197"/>
    </row>
    <row r="437" spans="1:16" x14ac:dyDescent="0.25">
      <c r="A437" s="134" t="s">
        <v>467</v>
      </c>
      <c r="B437" s="15">
        <v>20</v>
      </c>
      <c r="C437" s="205"/>
      <c r="D437" s="214"/>
      <c r="E437" s="214">
        <v>0.92</v>
      </c>
      <c r="F437" s="215"/>
      <c r="G437" s="215"/>
      <c r="H437" s="214">
        <v>0.91</v>
      </c>
      <c r="I437" s="214"/>
      <c r="J437" s="214">
        <v>0.96</v>
      </c>
      <c r="K437" s="215"/>
      <c r="L437" s="214">
        <v>0.92</v>
      </c>
      <c r="M437" s="214">
        <v>1.103</v>
      </c>
      <c r="N437" s="214"/>
      <c r="O437" s="197"/>
      <c r="P437" s="197"/>
    </row>
    <row r="438" spans="1:16" x14ac:dyDescent="0.25">
      <c r="A438" s="134" t="s">
        <v>468</v>
      </c>
      <c r="B438" s="15">
        <v>21</v>
      </c>
      <c r="C438" s="205"/>
      <c r="D438" s="214"/>
      <c r="E438" s="214">
        <v>0.96</v>
      </c>
      <c r="F438" s="215"/>
      <c r="G438" s="215"/>
      <c r="H438" s="214">
        <v>0.95</v>
      </c>
      <c r="I438" s="214"/>
      <c r="J438" s="214">
        <v>1</v>
      </c>
      <c r="K438" s="215"/>
      <c r="L438" s="214">
        <v>0.96</v>
      </c>
      <c r="M438" s="214">
        <v>1.1160000000000001</v>
      </c>
      <c r="N438" s="214"/>
      <c r="O438" s="197"/>
      <c r="P438" s="197"/>
    </row>
    <row r="439" spans="1:16" x14ac:dyDescent="0.25">
      <c r="A439" s="134" t="s">
        <v>469</v>
      </c>
      <c r="B439" s="15">
        <v>22</v>
      </c>
      <c r="C439" s="20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4"/>
      <c r="N439" s="214"/>
      <c r="O439" s="197"/>
      <c r="P439" s="197"/>
    </row>
    <row r="440" spans="1:16" x14ac:dyDescent="0.25">
      <c r="A440" s="134" t="s">
        <v>470</v>
      </c>
      <c r="B440" s="15">
        <v>23</v>
      </c>
      <c r="C440" s="20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4"/>
      <c r="N440" s="214"/>
      <c r="O440" s="197"/>
      <c r="P440" s="197"/>
    </row>
    <row r="441" spans="1:16" x14ac:dyDescent="0.25">
      <c r="A441" s="134" t="s">
        <v>471</v>
      </c>
      <c r="B441" s="15">
        <v>24</v>
      </c>
      <c r="C441" s="20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4"/>
      <c r="N441" s="214"/>
      <c r="O441" s="197"/>
      <c r="P441" s="197"/>
    </row>
    <row r="442" spans="1:16" x14ac:dyDescent="0.25">
      <c r="A442" s="134" t="s">
        <v>472</v>
      </c>
      <c r="B442" s="15">
        <v>25</v>
      </c>
      <c r="C442" s="20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4"/>
      <c r="N442" s="214"/>
      <c r="O442" s="197"/>
      <c r="P442" s="197"/>
    </row>
    <row r="443" spans="1:16" x14ac:dyDescent="0.25">
      <c r="A443" s="134" t="s">
        <v>473</v>
      </c>
      <c r="B443" s="15">
        <v>26</v>
      </c>
      <c r="C443" s="20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4"/>
      <c r="N443" s="214"/>
      <c r="O443" s="197"/>
      <c r="P443" s="197"/>
    </row>
    <row r="444" spans="1:16" x14ac:dyDescent="0.25">
      <c r="A444" s="134" t="s">
        <v>474</v>
      </c>
      <c r="B444" s="15">
        <v>27</v>
      </c>
      <c r="C444" s="20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4"/>
      <c r="N444" s="214"/>
      <c r="O444" s="197"/>
      <c r="P444" s="197"/>
    </row>
    <row r="445" spans="1:16" x14ac:dyDescent="0.25">
      <c r="A445" s="134" t="s">
        <v>475</v>
      </c>
      <c r="B445" s="15">
        <v>28</v>
      </c>
      <c r="C445" s="20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4"/>
      <c r="N445" s="214"/>
      <c r="O445" s="197"/>
      <c r="P445" s="197"/>
    </row>
    <row r="446" spans="1:16" x14ac:dyDescent="0.25">
      <c r="A446" s="134" t="s">
        <v>476</v>
      </c>
      <c r="B446" s="15">
        <v>29</v>
      </c>
      <c r="C446" s="20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4"/>
      <c r="N446" s="214"/>
      <c r="O446" s="197"/>
      <c r="P446" s="197"/>
    </row>
    <row r="447" spans="1:16" x14ac:dyDescent="0.25">
      <c r="A447" s="134" t="s">
        <v>477</v>
      </c>
      <c r="B447" s="15">
        <v>30</v>
      </c>
      <c r="C447" s="20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4"/>
      <c r="N447" s="214"/>
      <c r="O447" s="197"/>
      <c r="P447" s="197"/>
    </row>
    <row r="448" spans="1:16" x14ac:dyDescent="0.25">
      <c r="A448" s="134" t="s">
        <v>478</v>
      </c>
      <c r="B448" s="15">
        <v>31</v>
      </c>
      <c r="C448" s="20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4"/>
      <c r="N448" s="214"/>
      <c r="O448" s="197"/>
      <c r="P448" s="197"/>
    </row>
    <row r="449" spans="1:16" x14ac:dyDescent="0.25">
      <c r="A449" s="134" t="s">
        <v>479</v>
      </c>
      <c r="B449" s="15">
        <v>32</v>
      </c>
      <c r="C449" s="20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4"/>
      <c r="N449" s="214"/>
      <c r="O449" s="197"/>
      <c r="P449" s="197"/>
    </row>
    <row r="450" spans="1:16" x14ac:dyDescent="0.25">
      <c r="A450" s="134" t="s">
        <v>480</v>
      </c>
      <c r="B450" s="15">
        <v>33</v>
      </c>
      <c r="C450" s="20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4"/>
      <c r="N450" s="214"/>
      <c r="O450" s="197"/>
      <c r="P450" s="197"/>
    </row>
    <row r="451" spans="1:16" x14ac:dyDescent="0.25">
      <c r="A451" s="134" t="s">
        <v>481</v>
      </c>
      <c r="B451" s="15">
        <v>34</v>
      </c>
      <c r="C451" s="20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4"/>
      <c r="N451" s="214"/>
      <c r="O451" s="197"/>
      <c r="P451" s="197"/>
    </row>
    <row r="452" spans="1:16" x14ac:dyDescent="0.25">
      <c r="A452" s="134" t="s">
        <v>482</v>
      </c>
      <c r="B452" s="15">
        <v>35</v>
      </c>
      <c r="C452" s="20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4"/>
      <c r="N452" s="214"/>
      <c r="O452" s="197"/>
      <c r="P452" s="197"/>
    </row>
    <row r="453" spans="1:16" x14ac:dyDescent="0.25">
      <c r="A453" s="134" t="s">
        <v>483</v>
      </c>
      <c r="B453" s="15">
        <v>36</v>
      </c>
      <c r="C453" s="20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4"/>
      <c r="N453" s="214"/>
      <c r="O453" s="197"/>
      <c r="P453" s="197"/>
    </row>
    <row r="454" spans="1:16" x14ac:dyDescent="0.25">
      <c r="A454" s="134" t="s">
        <v>484</v>
      </c>
      <c r="B454" s="15">
        <v>37</v>
      </c>
      <c r="C454" s="20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4"/>
      <c r="N454" s="214"/>
      <c r="O454" s="197"/>
      <c r="P454" s="197"/>
    </row>
    <row r="455" spans="1:16" x14ac:dyDescent="0.25">
      <c r="A455" s="134" t="s">
        <v>485</v>
      </c>
      <c r="B455" s="15">
        <v>38</v>
      </c>
      <c r="C455" s="20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4"/>
      <c r="N455" s="214"/>
      <c r="O455" s="197"/>
      <c r="P455" s="197"/>
    </row>
    <row r="456" spans="1:16" x14ac:dyDescent="0.25">
      <c r="A456" s="134" t="s">
        <v>486</v>
      </c>
      <c r="B456" s="15">
        <v>39</v>
      </c>
      <c r="C456" s="20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4"/>
      <c r="N456" s="214"/>
      <c r="O456" s="197"/>
      <c r="P456" s="197"/>
    </row>
    <row r="457" spans="1:16" x14ac:dyDescent="0.25">
      <c r="A457" s="134" t="s">
        <v>487</v>
      </c>
      <c r="B457" s="15">
        <v>40</v>
      </c>
      <c r="C457" s="20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4"/>
      <c r="N457" s="214"/>
      <c r="O457" s="197"/>
      <c r="P457" s="197"/>
    </row>
    <row r="458" spans="1:16" x14ac:dyDescent="0.25">
      <c r="A458" s="134" t="s">
        <v>488</v>
      </c>
      <c r="B458" s="15">
        <v>41</v>
      </c>
      <c r="C458" s="20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4"/>
      <c r="N458" s="214"/>
      <c r="O458" s="197"/>
      <c r="P458" s="197"/>
    </row>
    <row r="459" spans="1:16" x14ac:dyDescent="0.25">
      <c r="A459" s="134" t="s">
        <v>489</v>
      </c>
      <c r="B459" s="15">
        <v>42</v>
      </c>
      <c r="C459" s="20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4"/>
      <c r="N459" s="214"/>
      <c r="O459" s="197"/>
      <c r="P459" s="197"/>
    </row>
    <row r="460" spans="1:16" x14ac:dyDescent="0.25">
      <c r="A460" s="134" t="s">
        <v>490</v>
      </c>
      <c r="B460" s="15">
        <v>43</v>
      </c>
      <c r="C460" s="20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4"/>
      <c r="N460" s="214"/>
      <c r="O460" s="197"/>
      <c r="P460" s="197"/>
    </row>
    <row r="461" spans="1:16" x14ac:dyDescent="0.25">
      <c r="A461" s="134" t="s">
        <v>491</v>
      </c>
      <c r="B461" s="15">
        <v>44</v>
      </c>
      <c r="C461" s="20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4"/>
      <c r="N461" s="214"/>
      <c r="O461" s="197"/>
      <c r="P461" s="197"/>
    </row>
    <row r="462" spans="1:16" x14ac:dyDescent="0.25">
      <c r="A462" s="134" t="s">
        <v>492</v>
      </c>
      <c r="B462" s="15">
        <v>45</v>
      </c>
      <c r="C462" s="20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4"/>
      <c r="N462" s="214"/>
      <c r="O462" s="197"/>
      <c r="P462" s="197"/>
    </row>
    <row r="463" spans="1:16" x14ac:dyDescent="0.25">
      <c r="A463" s="134" t="s">
        <v>493</v>
      </c>
      <c r="B463" s="15">
        <v>46</v>
      </c>
      <c r="C463" s="20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4"/>
      <c r="N463" s="214"/>
      <c r="O463" s="197"/>
      <c r="P463" s="197"/>
    </row>
    <row r="464" spans="1:16" x14ac:dyDescent="0.25">
      <c r="A464" s="134" t="s">
        <v>494</v>
      </c>
      <c r="B464" s="15">
        <v>47</v>
      </c>
      <c r="C464" s="20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4"/>
      <c r="N464" s="214"/>
      <c r="O464" s="197"/>
      <c r="P464" s="197"/>
    </row>
    <row r="465" spans="1:16" x14ac:dyDescent="0.25">
      <c r="A465" s="134" t="s">
        <v>495</v>
      </c>
      <c r="B465" s="15">
        <v>48</v>
      </c>
      <c r="C465" s="20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4"/>
      <c r="N465" s="214"/>
      <c r="O465" s="197"/>
      <c r="P465" s="197"/>
    </row>
    <row r="466" spans="1:16" x14ac:dyDescent="0.25">
      <c r="A466" s="134" t="s">
        <v>496</v>
      </c>
      <c r="B466" s="15">
        <v>49</v>
      </c>
      <c r="C466" s="20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4"/>
      <c r="N466" s="214"/>
      <c r="O466" s="197"/>
      <c r="P466" s="197"/>
    </row>
    <row r="467" spans="1:16" x14ac:dyDescent="0.25">
      <c r="A467" s="134" t="s">
        <v>497</v>
      </c>
      <c r="B467" s="15">
        <v>50</v>
      </c>
      <c r="C467" s="20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4"/>
      <c r="N467" s="214"/>
      <c r="O467" s="197"/>
      <c r="P467" s="197"/>
    </row>
    <row r="468" spans="1:16" x14ac:dyDescent="0.25">
      <c r="A468" s="134" t="s">
        <v>498</v>
      </c>
      <c r="B468" s="15">
        <v>51</v>
      </c>
      <c r="C468" s="20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4"/>
      <c r="N468" s="214"/>
      <c r="O468" s="197"/>
      <c r="P468" s="197"/>
    </row>
    <row r="469" spans="1:16" x14ac:dyDescent="0.25">
      <c r="A469" s="134" t="s">
        <v>499</v>
      </c>
      <c r="B469" s="15">
        <v>52</v>
      </c>
      <c r="C469" s="206"/>
      <c r="D469" s="217"/>
      <c r="E469" s="217"/>
      <c r="F469" s="217"/>
      <c r="G469" s="217"/>
      <c r="H469" s="217"/>
      <c r="I469" s="217"/>
      <c r="J469" s="217"/>
      <c r="K469" s="217"/>
      <c r="L469" s="217"/>
      <c r="M469" s="218"/>
      <c r="N469" s="218"/>
      <c r="O469" s="197"/>
      <c r="P469" s="197"/>
    </row>
    <row r="470" spans="1:16" x14ac:dyDescent="0.25">
      <c r="D470" s="197"/>
      <c r="E470" s="197"/>
      <c r="F470" s="197"/>
      <c r="G470" s="197"/>
      <c r="H470" s="197"/>
      <c r="I470" s="197"/>
      <c r="J470" s="197"/>
      <c r="K470" s="197"/>
      <c r="L470" s="197"/>
      <c r="M470" s="198"/>
      <c r="N470" s="198"/>
      <c r="O470" s="197"/>
      <c r="P470" s="197"/>
    </row>
    <row r="471" spans="1:16" x14ac:dyDescent="0.25">
      <c r="D471" s="197"/>
      <c r="E471" s="197"/>
      <c r="F471" s="197"/>
      <c r="G471" s="197"/>
      <c r="H471" s="197"/>
      <c r="I471" s="197"/>
      <c r="J471" s="197"/>
      <c r="K471" s="197"/>
      <c r="L471" s="197"/>
      <c r="M471" s="198"/>
      <c r="N471" s="198"/>
      <c r="O471" s="197"/>
      <c r="P471" s="197"/>
    </row>
    <row r="472" spans="1:16" x14ac:dyDescent="0.25">
      <c r="D472" s="197"/>
      <c r="E472" s="197"/>
      <c r="F472" s="197"/>
      <c r="G472" s="197"/>
      <c r="H472" s="197"/>
      <c r="I472" s="197"/>
      <c r="J472" s="197"/>
      <c r="K472" s="197"/>
      <c r="L472" s="197"/>
      <c r="M472" s="198"/>
      <c r="N472" s="198"/>
      <c r="O472" s="197"/>
      <c r="P472" s="197"/>
    </row>
    <row r="473" spans="1:16" x14ac:dyDescent="0.25">
      <c r="D473" s="197"/>
      <c r="E473" s="197"/>
      <c r="F473" s="197"/>
      <c r="G473" s="197"/>
      <c r="H473" s="197"/>
      <c r="I473" s="197"/>
      <c r="J473" s="197"/>
      <c r="K473" s="197"/>
      <c r="L473" s="197"/>
      <c r="M473" s="198"/>
      <c r="N473" s="198"/>
      <c r="O473" s="197"/>
      <c r="P473" s="197"/>
    </row>
    <row r="474" spans="1:16" x14ac:dyDescent="0.25">
      <c r="D474" s="197"/>
      <c r="E474" s="197"/>
      <c r="F474" s="197"/>
      <c r="G474" s="197"/>
      <c r="H474" s="197"/>
      <c r="I474" s="197"/>
      <c r="J474" s="197"/>
      <c r="K474" s="197"/>
      <c r="L474" s="197"/>
      <c r="M474" s="198"/>
      <c r="N474" s="198"/>
      <c r="O474" s="197"/>
      <c r="P474" s="197"/>
    </row>
    <row r="475" spans="1:16" x14ac:dyDescent="0.25">
      <c r="D475" s="197"/>
      <c r="E475" s="197"/>
      <c r="F475" s="197"/>
      <c r="G475" s="197"/>
      <c r="H475" s="197"/>
      <c r="I475" s="197"/>
      <c r="J475" s="197"/>
      <c r="K475" s="197"/>
      <c r="L475" s="197"/>
      <c r="M475" s="198"/>
      <c r="N475" s="198"/>
      <c r="O475" s="197"/>
      <c r="P475" s="197"/>
    </row>
    <row r="476" spans="1:16" x14ac:dyDescent="0.25">
      <c r="D476" s="197"/>
      <c r="E476" s="197"/>
      <c r="F476" s="197"/>
      <c r="G476" s="197"/>
      <c r="H476" s="197"/>
      <c r="I476" s="197"/>
      <c r="J476" s="197"/>
      <c r="K476" s="197"/>
      <c r="L476" s="197"/>
      <c r="M476" s="198"/>
      <c r="N476" s="198"/>
      <c r="O476" s="197"/>
      <c r="P476" s="197"/>
    </row>
    <row r="477" spans="1:16" x14ac:dyDescent="0.25">
      <c r="D477" s="197"/>
      <c r="E477" s="197"/>
      <c r="F477" s="197"/>
      <c r="G477" s="197"/>
      <c r="H477" s="197"/>
      <c r="I477" s="197"/>
      <c r="J477" s="197"/>
      <c r="K477" s="197"/>
      <c r="L477" s="197"/>
      <c r="M477" s="198"/>
      <c r="N477" s="198"/>
      <c r="O477" s="197"/>
      <c r="P477" s="197"/>
    </row>
    <row r="478" spans="1:16" x14ac:dyDescent="0.25">
      <c r="D478" s="197"/>
      <c r="E478" s="197"/>
      <c r="F478" s="197"/>
      <c r="G478" s="197"/>
      <c r="H478" s="197"/>
      <c r="I478" s="197"/>
      <c r="J478" s="197"/>
      <c r="K478" s="197"/>
      <c r="L478" s="197"/>
      <c r="M478" s="198"/>
      <c r="N478" s="198"/>
      <c r="O478" s="197"/>
      <c r="P478" s="197"/>
    </row>
    <row r="479" spans="1:16" x14ac:dyDescent="0.25">
      <c r="D479" s="197"/>
      <c r="E479" s="197"/>
      <c r="F479" s="197"/>
      <c r="G479" s="197"/>
      <c r="H479" s="197"/>
      <c r="I479" s="197"/>
      <c r="J479" s="197"/>
      <c r="K479" s="197"/>
      <c r="L479" s="197"/>
      <c r="M479" s="198"/>
      <c r="N479" s="198"/>
      <c r="O479" s="197"/>
      <c r="P479" s="197"/>
    </row>
    <row r="480" spans="1:16" x14ac:dyDescent="0.25">
      <c r="D480" s="197"/>
      <c r="E480" s="197"/>
      <c r="F480" s="197"/>
      <c r="G480" s="197"/>
      <c r="H480" s="197"/>
      <c r="I480" s="197"/>
      <c r="J480" s="197"/>
      <c r="K480" s="197"/>
      <c r="L480" s="197"/>
      <c r="M480" s="198"/>
      <c r="N480" s="198"/>
      <c r="O480" s="197"/>
      <c r="P480" s="197"/>
    </row>
    <row r="481" spans="4:16" x14ac:dyDescent="0.25">
      <c r="D481" s="197"/>
      <c r="E481" s="197"/>
      <c r="F481" s="197"/>
      <c r="G481" s="197"/>
      <c r="H481" s="197"/>
      <c r="I481" s="197"/>
      <c r="J481" s="197"/>
      <c r="K481" s="197"/>
      <c r="L481" s="197"/>
      <c r="M481" s="198"/>
      <c r="N481" s="198"/>
      <c r="O481" s="197"/>
      <c r="P481" s="197"/>
    </row>
    <row r="482" spans="4:16" x14ac:dyDescent="0.25">
      <c r="D482" s="197"/>
      <c r="E482" s="197"/>
      <c r="F482" s="197"/>
      <c r="G482" s="197"/>
      <c r="H482" s="197"/>
      <c r="I482" s="197"/>
      <c r="J482" s="197"/>
      <c r="K482" s="197"/>
      <c r="L482" s="197"/>
      <c r="M482" s="198"/>
      <c r="N482" s="198"/>
      <c r="O482" s="197"/>
      <c r="P482" s="197"/>
    </row>
    <row r="483" spans="4:16" x14ac:dyDescent="0.25">
      <c r="D483" s="197"/>
      <c r="E483" s="197"/>
      <c r="F483" s="197"/>
      <c r="G483" s="197"/>
      <c r="H483" s="197"/>
      <c r="I483" s="197"/>
      <c r="J483" s="197"/>
      <c r="K483" s="197"/>
      <c r="L483" s="197"/>
      <c r="M483" s="198"/>
      <c r="N483" s="198"/>
      <c r="O483" s="197"/>
      <c r="P483" s="197"/>
    </row>
    <row r="484" spans="4:16" x14ac:dyDescent="0.25">
      <c r="D484" s="197"/>
      <c r="E484" s="197"/>
      <c r="F484" s="197"/>
      <c r="G484" s="197"/>
      <c r="H484" s="197"/>
      <c r="I484" s="197"/>
      <c r="J484" s="197"/>
      <c r="K484" s="197"/>
      <c r="L484" s="197"/>
      <c r="M484" s="198"/>
      <c r="N484" s="198"/>
      <c r="O484" s="197"/>
      <c r="P484" s="197"/>
    </row>
    <row r="485" spans="4:16" x14ac:dyDescent="0.25">
      <c r="D485" s="197"/>
      <c r="E485" s="197"/>
      <c r="F485" s="197"/>
      <c r="G485" s="197"/>
      <c r="H485" s="197"/>
      <c r="I485" s="197"/>
      <c r="J485" s="197"/>
      <c r="K485" s="197"/>
      <c r="L485" s="197"/>
      <c r="M485" s="198"/>
      <c r="N485" s="198"/>
      <c r="O485" s="197"/>
      <c r="P485" s="197"/>
    </row>
    <row r="486" spans="4:16" x14ac:dyDescent="0.25">
      <c r="D486" s="197"/>
      <c r="E486" s="197"/>
      <c r="F486" s="197"/>
      <c r="G486" s="197"/>
      <c r="H486" s="197"/>
      <c r="I486" s="197"/>
      <c r="J486" s="197"/>
      <c r="K486" s="197"/>
      <c r="L486" s="197"/>
      <c r="M486" s="198"/>
      <c r="N486" s="198"/>
      <c r="O486" s="197"/>
      <c r="P486" s="197"/>
    </row>
    <row r="487" spans="4:16" x14ac:dyDescent="0.25">
      <c r="D487" s="197"/>
      <c r="E487" s="197"/>
      <c r="F487" s="197"/>
      <c r="G487" s="197"/>
      <c r="H487" s="197"/>
      <c r="I487" s="197"/>
      <c r="J487" s="197"/>
      <c r="K487" s="197"/>
      <c r="L487" s="197"/>
      <c r="M487" s="198"/>
      <c r="N487" s="198"/>
      <c r="O487" s="197"/>
      <c r="P487" s="197"/>
    </row>
    <row r="488" spans="4:16" x14ac:dyDescent="0.25">
      <c r="D488" s="197"/>
      <c r="E488" s="197"/>
      <c r="F488" s="197"/>
      <c r="G488" s="197"/>
      <c r="H488" s="197"/>
      <c r="I488" s="197"/>
      <c r="J488" s="197"/>
      <c r="K488" s="197"/>
      <c r="L488" s="197"/>
      <c r="M488" s="198"/>
      <c r="N488" s="198"/>
      <c r="O488" s="197"/>
      <c r="P488" s="197"/>
    </row>
    <row r="489" spans="4:16" x14ac:dyDescent="0.25">
      <c r="D489" s="197"/>
      <c r="E489" s="197"/>
      <c r="F489" s="197"/>
      <c r="G489" s="197"/>
      <c r="H489" s="197"/>
      <c r="I489" s="197"/>
      <c r="J489" s="197"/>
      <c r="K489" s="197"/>
      <c r="L489" s="197"/>
      <c r="M489" s="198"/>
      <c r="N489" s="198"/>
      <c r="O489" s="197"/>
      <c r="P489" s="197"/>
    </row>
    <row r="490" spans="4:16" x14ac:dyDescent="0.25">
      <c r="D490" s="197"/>
      <c r="E490" s="197"/>
      <c r="F490" s="197"/>
      <c r="G490" s="197"/>
      <c r="H490" s="197"/>
      <c r="I490" s="197"/>
      <c r="J490" s="197"/>
      <c r="K490" s="197"/>
      <c r="L490" s="197"/>
      <c r="M490" s="198"/>
      <c r="N490" s="198"/>
      <c r="O490" s="197"/>
      <c r="P490" s="197"/>
    </row>
    <row r="491" spans="4:16" x14ac:dyDescent="0.25">
      <c r="D491" s="197"/>
      <c r="E491" s="197"/>
      <c r="F491" s="197"/>
      <c r="G491" s="197"/>
      <c r="H491" s="197"/>
      <c r="I491" s="197"/>
      <c r="J491" s="197"/>
      <c r="K491" s="197"/>
      <c r="L491" s="197"/>
      <c r="M491" s="198"/>
      <c r="N491" s="198"/>
      <c r="O491" s="197"/>
      <c r="P491" s="197"/>
    </row>
    <row r="492" spans="4:16" x14ac:dyDescent="0.25">
      <c r="D492" s="197"/>
      <c r="E492" s="197"/>
      <c r="F492" s="197"/>
      <c r="G492" s="197"/>
      <c r="H492" s="197"/>
      <c r="I492" s="197"/>
      <c r="J492" s="197"/>
      <c r="K492" s="197"/>
      <c r="L492" s="197"/>
      <c r="M492" s="198"/>
      <c r="N492" s="198"/>
      <c r="O492" s="197"/>
      <c r="P492" s="197"/>
    </row>
    <row r="493" spans="4:16" x14ac:dyDescent="0.25">
      <c r="D493" s="197"/>
      <c r="E493" s="197"/>
      <c r="F493" s="197"/>
      <c r="G493" s="197"/>
      <c r="H493" s="197"/>
      <c r="I493" s="197"/>
      <c r="J493" s="197"/>
      <c r="K493" s="197"/>
      <c r="L493" s="197"/>
      <c r="M493" s="198"/>
      <c r="N493" s="198"/>
      <c r="O493" s="197"/>
      <c r="P493" s="197"/>
    </row>
  </sheetData>
  <conditionalFormatting sqref="D1:N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topLeftCell="A571" workbookViewId="0">
      <selection activeCell="D592" sqref="D592"/>
    </sheetView>
  </sheetViews>
  <sheetFormatPr defaultRowHeight="15" x14ac:dyDescent="0.25"/>
  <cols>
    <col min="1" max="1" width="9.140625" style="4"/>
    <col min="2" max="2" width="9.140625" style="236"/>
    <col min="3" max="4" width="17.42578125" style="4" customWidth="1"/>
  </cols>
  <sheetData>
    <row r="1" spans="1:4" ht="38.25" x14ac:dyDescent="0.25">
      <c r="A1" s="234" t="s">
        <v>11</v>
      </c>
      <c r="B1" s="234" t="s">
        <v>502</v>
      </c>
      <c r="C1" s="237" t="s">
        <v>504</v>
      </c>
      <c r="D1" s="237" t="s">
        <v>503</v>
      </c>
    </row>
    <row r="2" spans="1:4" s="1" customFormat="1" x14ac:dyDescent="0.25">
      <c r="A2" s="234">
        <v>1</v>
      </c>
      <c r="B2" s="234">
        <v>2010</v>
      </c>
      <c r="C2" s="18">
        <v>1.012</v>
      </c>
      <c r="D2" s="19">
        <v>22953</v>
      </c>
    </row>
    <row r="3" spans="1:4" s="1" customFormat="1" x14ac:dyDescent="0.25">
      <c r="A3" s="234">
        <v>2</v>
      </c>
      <c r="B3" s="234">
        <v>2010</v>
      </c>
      <c r="C3" s="18">
        <v>1.0149999999999999</v>
      </c>
      <c r="D3" s="19">
        <v>24582</v>
      </c>
    </row>
    <row r="4" spans="1:4" s="1" customFormat="1" x14ac:dyDescent="0.25">
      <c r="A4" s="234">
        <v>3</v>
      </c>
      <c r="B4" s="234">
        <v>2010</v>
      </c>
      <c r="C4" s="18">
        <v>1.0129999999999999</v>
      </c>
      <c r="D4" s="19">
        <v>23897</v>
      </c>
    </row>
    <row r="5" spans="1:4" s="1" customFormat="1" x14ac:dyDescent="0.25">
      <c r="A5" s="234">
        <v>4</v>
      </c>
      <c r="B5" s="234">
        <v>2010</v>
      </c>
      <c r="C5" s="18">
        <v>1.014</v>
      </c>
      <c r="D5" s="20">
        <v>24483</v>
      </c>
    </row>
    <row r="6" spans="1:4" s="1" customFormat="1" x14ac:dyDescent="0.25">
      <c r="A6" s="234">
        <v>5</v>
      </c>
      <c r="B6" s="234">
        <v>2010</v>
      </c>
      <c r="C6" s="18">
        <v>1.036</v>
      </c>
      <c r="D6" s="19">
        <v>24460</v>
      </c>
    </row>
    <row r="7" spans="1:4" s="1" customFormat="1" x14ac:dyDescent="0.25">
      <c r="A7" s="234">
        <v>6</v>
      </c>
      <c r="B7" s="234">
        <v>2010</v>
      </c>
      <c r="C7" s="18">
        <v>1.07</v>
      </c>
      <c r="D7" s="19">
        <v>23106</v>
      </c>
    </row>
    <row r="8" spans="1:4" s="1" customFormat="1" x14ac:dyDescent="0.25">
      <c r="A8" s="234">
        <v>7</v>
      </c>
      <c r="B8" s="234">
        <v>2010</v>
      </c>
      <c r="C8" s="18">
        <v>1.07</v>
      </c>
      <c r="D8" s="19">
        <v>21154</v>
      </c>
    </row>
    <row r="9" spans="1:4" s="1" customFormat="1" x14ac:dyDescent="0.25">
      <c r="A9" s="234">
        <v>8</v>
      </c>
      <c r="B9" s="234">
        <v>2010</v>
      </c>
      <c r="C9" s="18">
        <v>1.075</v>
      </c>
      <c r="D9" s="20">
        <v>26046</v>
      </c>
    </row>
    <row r="10" spans="1:4" s="1" customFormat="1" x14ac:dyDescent="0.25">
      <c r="A10" s="234">
        <v>9</v>
      </c>
      <c r="B10" s="234">
        <v>2010</v>
      </c>
      <c r="C10" s="18">
        <v>1.026</v>
      </c>
      <c r="D10" s="20">
        <v>23905</v>
      </c>
    </row>
    <row r="11" spans="1:4" s="1" customFormat="1" x14ac:dyDescent="0.25">
      <c r="A11" s="234">
        <v>10</v>
      </c>
      <c r="B11" s="234">
        <v>2010</v>
      </c>
      <c r="C11" s="18">
        <v>1.024</v>
      </c>
      <c r="D11" s="20">
        <v>22700</v>
      </c>
    </row>
    <row r="12" spans="1:4" s="1" customFormat="1" x14ac:dyDescent="0.25">
      <c r="A12" s="234">
        <v>11</v>
      </c>
      <c r="B12" s="234">
        <v>2010</v>
      </c>
      <c r="C12" s="18">
        <v>1.024</v>
      </c>
      <c r="D12" s="20">
        <v>20754</v>
      </c>
    </row>
    <row r="13" spans="1:4" s="1" customFormat="1" x14ac:dyDescent="0.25">
      <c r="A13" s="234">
        <v>12</v>
      </c>
      <c r="B13" s="234">
        <v>2010</v>
      </c>
      <c r="C13" s="18">
        <v>1.026</v>
      </c>
      <c r="D13" s="20">
        <v>25638</v>
      </c>
    </row>
    <row r="14" spans="1:4" s="1" customFormat="1" x14ac:dyDescent="0.25">
      <c r="A14" s="234">
        <v>13</v>
      </c>
      <c r="B14" s="234">
        <v>2010</v>
      </c>
      <c r="C14" s="18">
        <v>1.03</v>
      </c>
      <c r="D14" s="20">
        <v>24388</v>
      </c>
    </row>
    <row r="15" spans="1:4" s="1" customFormat="1" x14ac:dyDescent="0.25">
      <c r="A15" s="234">
        <v>14</v>
      </c>
      <c r="B15" s="234">
        <v>2010</v>
      </c>
      <c r="C15" s="18">
        <v>1.034</v>
      </c>
      <c r="D15" s="20">
        <v>20175</v>
      </c>
    </row>
    <row r="16" spans="1:4" s="1" customFormat="1" x14ac:dyDescent="0.25">
      <c r="A16" s="234">
        <v>15</v>
      </c>
      <c r="B16" s="234">
        <v>2010</v>
      </c>
      <c r="C16" s="18">
        <v>1.04</v>
      </c>
      <c r="D16" s="20">
        <v>20782</v>
      </c>
    </row>
    <row r="17" spans="1:4" s="1" customFormat="1" x14ac:dyDescent="0.25">
      <c r="A17" s="234">
        <v>16</v>
      </c>
      <c r="B17" s="234">
        <v>2010</v>
      </c>
      <c r="C17" s="18">
        <v>1.04</v>
      </c>
      <c r="D17" s="20">
        <v>23069</v>
      </c>
    </row>
    <row r="18" spans="1:4" s="1" customFormat="1" x14ac:dyDescent="0.25">
      <c r="A18" s="234">
        <v>17</v>
      </c>
      <c r="B18" s="234">
        <v>2010</v>
      </c>
      <c r="C18" s="18">
        <v>1.079</v>
      </c>
      <c r="D18" s="20">
        <v>20795</v>
      </c>
    </row>
    <row r="19" spans="1:4" s="1" customFormat="1" x14ac:dyDescent="0.25">
      <c r="A19" s="234">
        <v>18</v>
      </c>
      <c r="B19" s="234">
        <v>2010</v>
      </c>
      <c r="C19" s="18">
        <v>1.1000000000000001</v>
      </c>
      <c r="D19" s="20">
        <v>24547</v>
      </c>
    </row>
    <row r="20" spans="1:4" s="1" customFormat="1" x14ac:dyDescent="0.25">
      <c r="A20" s="234">
        <v>19</v>
      </c>
      <c r="B20" s="234">
        <v>2010</v>
      </c>
      <c r="C20" s="18">
        <v>1.1020000000000001</v>
      </c>
      <c r="D20" s="20">
        <v>24530</v>
      </c>
    </row>
    <row r="21" spans="1:4" s="1" customFormat="1" x14ac:dyDescent="0.25">
      <c r="A21" s="234">
        <v>20</v>
      </c>
      <c r="B21" s="234">
        <v>2010</v>
      </c>
      <c r="C21" s="21">
        <v>1.1220000000000001</v>
      </c>
      <c r="D21" s="20">
        <v>21603</v>
      </c>
    </row>
    <row r="22" spans="1:4" s="1" customFormat="1" x14ac:dyDescent="0.25">
      <c r="A22" s="234">
        <v>21</v>
      </c>
      <c r="B22" s="234">
        <v>2010</v>
      </c>
      <c r="C22" s="21">
        <v>1.151</v>
      </c>
      <c r="D22" s="20">
        <v>22086</v>
      </c>
    </row>
    <row r="23" spans="1:4" s="1" customFormat="1" x14ac:dyDescent="0.25">
      <c r="A23" s="234">
        <v>22</v>
      </c>
      <c r="B23" s="234">
        <v>2010</v>
      </c>
      <c r="C23" s="21">
        <v>1.1739999999999999</v>
      </c>
      <c r="D23" s="20">
        <v>25734</v>
      </c>
    </row>
    <row r="24" spans="1:4" s="1" customFormat="1" x14ac:dyDescent="0.25">
      <c r="A24" s="234">
        <v>23</v>
      </c>
      <c r="B24" s="234">
        <v>2010</v>
      </c>
      <c r="C24" s="21">
        <v>1.198</v>
      </c>
      <c r="D24" s="20">
        <v>30043</v>
      </c>
    </row>
    <row r="25" spans="1:4" s="1" customFormat="1" x14ac:dyDescent="0.25">
      <c r="A25" s="234">
        <v>24</v>
      </c>
      <c r="B25" s="234">
        <v>2010</v>
      </c>
      <c r="C25" s="18">
        <v>1.2210000000000001</v>
      </c>
      <c r="D25" s="20">
        <v>32341</v>
      </c>
    </row>
    <row r="26" spans="1:4" s="1" customFormat="1" x14ac:dyDescent="0.25">
      <c r="A26" s="234">
        <v>25</v>
      </c>
      <c r="B26" s="234">
        <v>2010</v>
      </c>
      <c r="C26" s="18">
        <v>1.2210000000000001</v>
      </c>
      <c r="D26" s="20">
        <v>20669</v>
      </c>
    </row>
    <row r="27" spans="1:4" s="1" customFormat="1" x14ac:dyDescent="0.25">
      <c r="A27" s="234">
        <v>26</v>
      </c>
      <c r="B27" s="234">
        <v>2010</v>
      </c>
      <c r="C27" s="18">
        <v>1.1539999999999999</v>
      </c>
      <c r="D27" s="20">
        <v>26555</v>
      </c>
    </row>
    <row r="28" spans="1:4" s="1" customFormat="1" x14ac:dyDescent="0.25">
      <c r="A28" s="234">
        <v>27</v>
      </c>
      <c r="B28" s="234">
        <v>2010</v>
      </c>
      <c r="C28" s="18">
        <v>1.153</v>
      </c>
      <c r="D28" s="20">
        <v>21320</v>
      </c>
    </row>
    <row r="29" spans="1:4" s="1" customFormat="1" x14ac:dyDescent="0.25">
      <c r="A29" s="234">
        <v>28</v>
      </c>
      <c r="B29" s="234">
        <v>2010</v>
      </c>
      <c r="C29" s="18">
        <v>1.1259999999999999</v>
      </c>
      <c r="D29" s="20">
        <v>21366</v>
      </c>
    </row>
    <row r="30" spans="1:4" s="1" customFormat="1" x14ac:dyDescent="0.25">
      <c r="A30" s="234">
        <v>29</v>
      </c>
      <c r="B30" s="234">
        <v>2010</v>
      </c>
      <c r="C30" s="18">
        <v>1.121</v>
      </c>
      <c r="D30" s="20">
        <v>20675</v>
      </c>
    </row>
    <row r="31" spans="1:4" s="1" customFormat="1" x14ac:dyDescent="0.25">
      <c r="A31" s="234">
        <v>30</v>
      </c>
      <c r="B31" s="234">
        <v>2010</v>
      </c>
      <c r="C31" s="18">
        <v>1.18</v>
      </c>
      <c r="D31" s="20">
        <v>17912</v>
      </c>
    </row>
    <row r="32" spans="1:4" s="1" customFormat="1" x14ac:dyDescent="0.25">
      <c r="A32" s="234">
        <v>31</v>
      </c>
      <c r="B32" s="234">
        <v>2010</v>
      </c>
      <c r="C32" s="18">
        <v>1.1719999999999999</v>
      </c>
      <c r="D32" s="20">
        <v>20706</v>
      </c>
    </row>
    <row r="33" spans="1:4" s="1" customFormat="1" x14ac:dyDescent="0.25">
      <c r="A33" s="234">
        <v>32</v>
      </c>
      <c r="B33" s="234">
        <v>2010</v>
      </c>
      <c r="C33" s="18">
        <v>1.173</v>
      </c>
      <c r="D33" s="20">
        <v>23820</v>
      </c>
    </row>
    <row r="34" spans="1:4" s="1" customFormat="1" x14ac:dyDescent="0.25">
      <c r="A34" s="234">
        <v>33</v>
      </c>
      <c r="B34" s="234">
        <v>2010</v>
      </c>
      <c r="C34" s="18">
        <v>1.1759999999999999</v>
      </c>
      <c r="D34" s="20">
        <v>21646</v>
      </c>
    </row>
    <row r="35" spans="1:4" s="1" customFormat="1" x14ac:dyDescent="0.25">
      <c r="A35" s="234">
        <v>34</v>
      </c>
      <c r="B35" s="234">
        <v>2010</v>
      </c>
      <c r="C35" s="18">
        <v>1.173</v>
      </c>
      <c r="D35" s="19">
        <v>25230</v>
      </c>
    </row>
    <row r="36" spans="1:4" s="1" customFormat="1" x14ac:dyDescent="0.25">
      <c r="A36" s="234">
        <v>35</v>
      </c>
      <c r="B36" s="234">
        <v>2010</v>
      </c>
      <c r="C36" s="18">
        <v>1.1140000000000001</v>
      </c>
      <c r="D36" s="20">
        <v>23762</v>
      </c>
    </row>
    <row r="37" spans="1:4" s="1" customFormat="1" x14ac:dyDescent="0.25">
      <c r="A37" s="234">
        <v>36</v>
      </c>
      <c r="B37" s="234">
        <v>2010</v>
      </c>
      <c r="C37" s="18">
        <v>1.119</v>
      </c>
      <c r="D37" s="20">
        <v>24164</v>
      </c>
    </row>
    <row r="38" spans="1:4" s="1" customFormat="1" x14ac:dyDescent="0.25">
      <c r="A38" s="234">
        <v>37</v>
      </c>
      <c r="B38" s="234">
        <v>2010</v>
      </c>
      <c r="C38" s="18">
        <v>1.1180000000000001</v>
      </c>
      <c r="D38" s="20">
        <v>19215</v>
      </c>
    </row>
    <row r="39" spans="1:4" s="1" customFormat="1" x14ac:dyDescent="0.25">
      <c r="A39" s="234">
        <v>38</v>
      </c>
      <c r="B39" s="234">
        <v>2010</v>
      </c>
      <c r="C39" s="18">
        <v>1.093</v>
      </c>
      <c r="D39" s="20">
        <v>22187</v>
      </c>
    </row>
    <row r="40" spans="1:4" s="1" customFormat="1" x14ac:dyDescent="0.25">
      <c r="A40" s="234">
        <v>39</v>
      </c>
      <c r="B40" s="234">
        <v>2010</v>
      </c>
      <c r="C40" s="18">
        <v>1.0720000000000001</v>
      </c>
      <c r="D40" s="20">
        <v>19569</v>
      </c>
    </row>
    <row r="41" spans="1:4" s="1" customFormat="1" x14ac:dyDescent="0.25">
      <c r="A41" s="234">
        <v>40</v>
      </c>
      <c r="B41" s="234">
        <v>2010</v>
      </c>
      <c r="C41" s="18">
        <v>1.079</v>
      </c>
      <c r="D41" s="20">
        <v>22142</v>
      </c>
    </row>
    <row r="42" spans="1:4" s="1" customFormat="1" x14ac:dyDescent="0.25">
      <c r="A42" s="234">
        <v>41</v>
      </c>
      <c r="B42" s="234">
        <v>2010</v>
      </c>
      <c r="C42" s="18">
        <v>1.0720000000000001</v>
      </c>
      <c r="D42" s="20">
        <v>23448</v>
      </c>
    </row>
    <row r="43" spans="1:4" s="1" customFormat="1" x14ac:dyDescent="0.25">
      <c r="A43" s="234">
        <v>42</v>
      </c>
      <c r="B43" s="234">
        <v>2010</v>
      </c>
      <c r="C43" s="18">
        <v>1.0760000000000001</v>
      </c>
      <c r="D43" s="20">
        <v>17415</v>
      </c>
    </row>
    <row r="44" spans="1:4" s="1" customFormat="1" x14ac:dyDescent="0.25">
      <c r="A44" s="234">
        <v>43</v>
      </c>
      <c r="B44" s="234">
        <v>2010</v>
      </c>
      <c r="C44" s="18">
        <v>1.0720000000000001</v>
      </c>
      <c r="D44" s="20">
        <v>25731</v>
      </c>
    </row>
    <row r="45" spans="1:4" s="1" customFormat="1" x14ac:dyDescent="0.25">
      <c r="A45" s="234">
        <v>44</v>
      </c>
      <c r="B45" s="234">
        <v>2010</v>
      </c>
      <c r="C45" s="18">
        <v>1.077</v>
      </c>
      <c r="D45" s="20">
        <v>24706</v>
      </c>
    </row>
    <row r="46" spans="1:4" s="1" customFormat="1" x14ac:dyDescent="0.25">
      <c r="A46" s="234">
        <v>45</v>
      </c>
      <c r="B46" s="234">
        <v>2010</v>
      </c>
      <c r="C46" s="18">
        <v>1.075</v>
      </c>
      <c r="D46" s="20">
        <v>24779</v>
      </c>
    </row>
    <row r="47" spans="1:4" s="1" customFormat="1" x14ac:dyDescent="0.25">
      <c r="A47" s="234">
        <v>46</v>
      </c>
      <c r="B47" s="234">
        <v>2010</v>
      </c>
      <c r="C47" s="18">
        <v>1.095</v>
      </c>
      <c r="D47" s="20">
        <v>23334</v>
      </c>
    </row>
    <row r="48" spans="1:4" s="1" customFormat="1" x14ac:dyDescent="0.25">
      <c r="A48" s="234">
        <v>47</v>
      </c>
      <c r="B48" s="234">
        <v>2010</v>
      </c>
      <c r="C48" s="18">
        <v>1.0940000000000001</v>
      </c>
      <c r="D48" s="20">
        <v>25353</v>
      </c>
    </row>
    <row r="49" spans="1:4" s="1" customFormat="1" x14ac:dyDescent="0.25">
      <c r="A49" s="234">
        <v>48</v>
      </c>
      <c r="B49" s="234">
        <v>2010</v>
      </c>
      <c r="C49" s="18">
        <v>1.093</v>
      </c>
      <c r="D49" s="20">
        <v>25983</v>
      </c>
    </row>
    <row r="50" spans="1:4" s="1" customFormat="1" x14ac:dyDescent="0.25">
      <c r="A50" s="234">
        <v>49</v>
      </c>
      <c r="B50" s="234">
        <v>2010</v>
      </c>
      <c r="C50" s="18">
        <v>1.103</v>
      </c>
      <c r="D50" s="20">
        <v>22823</v>
      </c>
    </row>
    <row r="51" spans="1:4" s="1" customFormat="1" x14ac:dyDescent="0.25">
      <c r="A51" s="234">
        <v>50</v>
      </c>
      <c r="B51" s="234">
        <v>2010</v>
      </c>
      <c r="C51" s="18">
        <v>1.1319999999999999</v>
      </c>
      <c r="D51" s="20">
        <v>26191</v>
      </c>
    </row>
    <row r="52" spans="1:4" s="1" customFormat="1" x14ac:dyDescent="0.25">
      <c r="A52" s="234">
        <v>51</v>
      </c>
      <c r="B52" s="234">
        <v>2010</v>
      </c>
      <c r="C52" s="18">
        <v>1.133</v>
      </c>
      <c r="D52" s="20">
        <v>19133</v>
      </c>
    </row>
    <row r="53" spans="1:4" s="1" customFormat="1" ht="15.75" thickBot="1" x14ac:dyDescent="0.3">
      <c r="A53" s="234">
        <v>52</v>
      </c>
      <c r="B53" s="234">
        <v>2010</v>
      </c>
      <c r="C53" s="112">
        <v>1.1359999999999999</v>
      </c>
      <c r="D53" s="113">
        <v>15761</v>
      </c>
    </row>
    <row r="54" spans="1:4" s="1" customFormat="1" x14ac:dyDescent="0.25">
      <c r="A54" s="234">
        <v>1</v>
      </c>
      <c r="B54" s="234">
        <v>2011</v>
      </c>
      <c r="C54" s="18">
        <v>1.044</v>
      </c>
      <c r="D54" s="19">
        <v>15798</v>
      </c>
    </row>
    <row r="55" spans="1:4" s="1" customFormat="1" x14ac:dyDescent="0.25">
      <c r="A55" s="234">
        <v>2</v>
      </c>
      <c r="B55" s="234">
        <v>2011</v>
      </c>
      <c r="C55" s="18" t="s">
        <v>0</v>
      </c>
      <c r="D55" s="19" t="s">
        <v>0</v>
      </c>
    </row>
    <row r="56" spans="1:4" s="1" customFormat="1" x14ac:dyDescent="0.25">
      <c r="A56" s="234">
        <v>3</v>
      </c>
      <c r="B56" s="234">
        <v>2011</v>
      </c>
      <c r="C56" s="18" t="s">
        <v>0</v>
      </c>
      <c r="D56" s="19" t="s">
        <v>0</v>
      </c>
    </row>
    <row r="57" spans="1:4" s="1" customFormat="1" x14ac:dyDescent="0.25">
      <c r="A57" s="234">
        <v>4</v>
      </c>
      <c r="B57" s="234">
        <v>2011</v>
      </c>
      <c r="C57" s="18" t="s">
        <v>1</v>
      </c>
      <c r="D57" s="20" t="s">
        <v>1</v>
      </c>
    </row>
    <row r="58" spans="1:4" s="1" customFormat="1" x14ac:dyDescent="0.25">
      <c r="A58" s="234">
        <v>5</v>
      </c>
      <c r="B58" s="234">
        <v>2011</v>
      </c>
      <c r="C58" s="18">
        <v>1.048</v>
      </c>
      <c r="D58" s="19">
        <v>24172</v>
      </c>
    </row>
    <row r="59" spans="1:4" s="1" customFormat="1" x14ac:dyDescent="0.25">
      <c r="A59" s="234">
        <v>6</v>
      </c>
      <c r="B59" s="234">
        <v>2011</v>
      </c>
      <c r="C59" s="18">
        <v>1.103</v>
      </c>
      <c r="D59" s="19">
        <v>15663</v>
      </c>
    </row>
    <row r="60" spans="1:4" s="1" customFormat="1" x14ac:dyDescent="0.25">
      <c r="A60" s="234">
        <v>7</v>
      </c>
      <c r="B60" s="234">
        <v>2011</v>
      </c>
      <c r="C60" s="18">
        <v>1.1060000000000001</v>
      </c>
      <c r="D60" s="19">
        <v>25947</v>
      </c>
    </row>
    <row r="61" spans="1:4" s="1" customFormat="1" x14ac:dyDescent="0.25">
      <c r="A61" s="234">
        <v>8</v>
      </c>
      <c r="B61" s="234">
        <v>2011</v>
      </c>
      <c r="C61" s="18">
        <v>1.107</v>
      </c>
      <c r="D61" s="20">
        <v>26103</v>
      </c>
    </row>
    <row r="62" spans="1:4" s="1" customFormat="1" x14ac:dyDescent="0.25">
      <c r="A62" s="234">
        <v>9</v>
      </c>
      <c r="B62" s="234">
        <v>2011</v>
      </c>
      <c r="C62" s="18">
        <v>1.105</v>
      </c>
      <c r="D62" s="20">
        <v>19552</v>
      </c>
    </row>
    <row r="63" spans="1:4" s="1" customFormat="1" x14ac:dyDescent="0.25">
      <c r="A63" s="234">
        <v>10</v>
      </c>
      <c r="B63" s="234">
        <v>2011</v>
      </c>
      <c r="C63" s="18">
        <v>1.107</v>
      </c>
      <c r="D63" s="20">
        <v>16631</v>
      </c>
    </row>
    <row r="64" spans="1:4" s="1" customFormat="1" x14ac:dyDescent="0.25">
      <c r="A64" s="234">
        <v>11</v>
      </c>
      <c r="B64" s="234">
        <v>2011</v>
      </c>
      <c r="C64" s="18">
        <v>1.165</v>
      </c>
      <c r="D64" s="20">
        <v>19815</v>
      </c>
    </row>
    <row r="65" spans="1:4" s="1" customFormat="1" x14ac:dyDescent="0.25">
      <c r="A65" s="234">
        <v>12</v>
      </c>
      <c r="B65" s="234">
        <v>2011</v>
      </c>
      <c r="C65" s="18">
        <v>1.1659999999999999</v>
      </c>
      <c r="D65" s="20">
        <v>18210</v>
      </c>
    </row>
    <row r="66" spans="1:4" s="1" customFormat="1" x14ac:dyDescent="0.25">
      <c r="A66" s="234">
        <v>13</v>
      </c>
      <c r="B66" s="234">
        <v>2011</v>
      </c>
      <c r="C66" s="18">
        <v>1.1759999999999999</v>
      </c>
      <c r="D66" s="20">
        <v>16556</v>
      </c>
    </row>
    <row r="67" spans="1:4" s="1" customFormat="1" x14ac:dyDescent="0.25">
      <c r="A67" s="234">
        <v>14</v>
      </c>
      <c r="B67" s="234">
        <v>2011</v>
      </c>
      <c r="C67" s="18">
        <v>1.177</v>
      </c>
      <c r="D67" s="20">
        <v>17505</v>
      </c>
    </row>
    <row r="68" spans="1:4" s="1" customFormat="1" x14ac:dyDescent="0.25">
      <c r="A68" s="234">
        <v>15</v>
      </c>
      <c r="B68" s="234">
        <v>2011</v>
      </c>
      <c r="C68" s="18">
        <v>1.216</v>
      </c>
      <c r="D68" s="20">
        <v>18155</v>
      </c>
    </row>
    <row r="69" spans="1:4" s="1" customFormat="1" x14ac:dyDescent="0.25">
      <c r="A69" s="234">
        <v>16</v>
      </c>
      <c r="B69" s="234">
        <v>2011</v>
      </c>
      <c r="C69" s="18">
        <v>1.2230000000000001</v>
      </c>
      <c r="D69" s="20">
        <v>18177</v>
      </c>
    </row>
    <row r="70" spans="1:4" s="1" customFormat="1" x14ac:dyDescent="0.25">
      <c r="A70" s="234">
        <v>17</v>
      </c>
      <c r="B70" s="234">
        <v>2011</v>
      </c>
      <c r="C70" s="18">
        <v>1.242</v>
      </c>
      <c r="D70" s="20">
        <v>21248</v>
      </c>
    </row>
    <row r="71" spans="1:4" s="1" customFormat="1" x14ac:dyDescent="0.25">
      <c r="A71" s="234">
        <v>18</v>
      </c>
      <c r="B71" s="234">
        <v>2011</v>
      </c>
      <c r="C71" s="18">
        <v>1.28</v>
      </c>
      <c r="D71" s="20">
        <v>21432</v>
      </c>
    </row>
    <row r="72" spans="1:4" s="1" customFormat="1" x14ac:dyDescent="0.25">
      <c r="A72" s="234">
        <v>19</v>
      </c>
      <c r="B72" s="234">
        <v>2011</v>
      </c>
      <c r="C72" s="18">
        <v>1.2769999999999999</v>
      </c>
      <c r="D72" s="20">
        <v>21522</v>
      </c>
    </row>
    <row r="73" spans="1:4" s="1" customFormat="1" x14ac:dyDescent="0.25">
      <c r="A73" s="234">
        <v>20</v>
      </c>
      <c r="B73" s="234">
        <v>2011</v>
      </c>
      <c r="C73" s="18">
        <v>1.2030000000000001</v>
      </c>
      <c r="D73" s="20">
        <v>20829</v>
      </c>
    </row>
    <row r="74" spans="1:4" s="1" customFormat="1" x14ac:dyDescent="0.25">
      <c r="A74" s="234">
        <v>21</v>
      </c>
      <c r="B74" s="234">
        <v>2011</v>
      </c>
      <c r="C74" s="21">
        <v>1.1719999999999999</v>
      </c>
      <c r="D74" s="20">
        <v>19386</v>
      </c>
    </row>
    <row r="75" spans="1:4" s="1" customFormat="1" x14ac:dyDescent="0.25">
      <c r="A75" s="234">
        <v>22</v>
      </c>
      <c r="B75" s="234">
        <v>2011</v>
      </c>
      <c r="C75" s="21">
        <v>1.1719999999999999</v>
      </c>
      <c r="D75" s="20">
        <v>12565</v>
      </c>
    </row>
    <row r="76" spans="1:4" s="1" customFormat="1" x14ac:dyDescent="0.25">
      <c r="A76" s="234">
        <v>23</v>
      </c>
      <c r="B76" s="234">
        <v>2011</v>
      </c>
      <c r="C76" s="21">
        <v>1.216</v>
      </c>
      <c r="D76" s="20">
        <v>14786</v>
      </c>
    </row>
    <row r="77" spans="1:4" s="1" customFormat="1" x14ac:dyDescent="0.25">
      <c r="A77" s="234">
        <v>24</v>
      </c>
      <c r="B77" s="234">
        <v>2011</v>
      </c>
      <c r="C77" s="18">
        <v>1.2190000000000001</v>
      </c>
      <c r="D77" s="20">
        <v>16582</v>
      </c>
    </row>
    <row r="78" spans="1:4" s="1" customFormat="1" x14ac:dyDescent="0.25">
      <c r="A78" s="234">
        <v>25</v>
      </c>
      <c r="B78" s="234">
        <v>2011</v>
      </c>
      <c r="C78" s="18">
        <v>1.2150000000000001</v>
      </c>
      <c r="D78" s="20">
        <v>19027</v>
      </c>
    </row>
    <row r="79" spans="1:4" s="1" customFormat="1" x14ac:dyDescent="0.25">
      <c r="A79" s="234">
        <v>26</v>
      </c>
      <c r="B79" s="234">
        <v>2011</v>
      </c>
      <c r="C79" s="23">
        <v>1.2190000000000001</v>
      </c>
      <c r="D79" s="24">
        <v>18126</v>
      </c>
    </row>
    <row r="80" spans="1:4" s="1" customFormat="1" x14ac:dyDescent="0.25">
      <c r="A80" s="234">
        <v>27</v>
      </c>
      <c r="B80" s="234">
        <v>2011</v>
      </c>
      <c r="C80" s="25">
        <v>1.2150000000000001</v>
      </c>
      <c r="D80" s="26">
        <v>13551</v>
      </c>
    </row>
    <row r="81" spans="1:4" s="1" customFormat="1" x14ac:dyDescent="0.25">
      <c r="A81" s="234">
        <v>28</v>
      </c>
      <c r="B81" s="234">
        <v>2011</v>
      </c>
      <c r="C81" s="18">
        <v>1.2450000000000001</v>
      </c>
      <c r="D81" s="20">
        <v>9885</v>
      </c>
    </row>
    <row r="82" spans="1:4" s="1" customFormat="1" x14ac:dyDescent="0.25">
      <c r="A82" s="234">
        <v>29</v>
      </c>
      <c r="B82" s="234">
        <v>2011</v>
      </c>
      <c r="C82" s="18">
        <v>1.232</v>
      </c>
      <c r="D82" s="20">
        <v>19452</v>
      </c>
    </row>
    <row r="83" spans="1:4" s="1" customFormat="1" x14ac:dyDescent="0.25">
      <c r="A83" s="234">
        <v>30</v>
      </c>
      <c r="B83" s="234">
        <v>2011</v>
      </c>
      <c r="C83" s="18">
        <v>1.1879999999999999</v>
      </c>
      <c r="D83" s="20">
        <v>17017</v>
      </c>
    </row>
    <row r="84" spans="1:4" s="1" customFormat="1" x14ac:dyDescent="0.25">
      <c r="A84" s="234">
        <v>31</v>
      </c>
      <c r="B84" s="234">
        <v>2011</v>
      </c>
      <c r="C84" s="18">
        <v>1.1850000000000001</v>
      </c>
      <c r="D84" s="20">
        <v>19430</v>
      </c>
    </row>
    <row r="85" spans="1:4" s="1" customFormat="1" x14ac:dyDescent="0.25">
      <c r="A85" s="234">
        <v>32</v>
      </c>
      <c r="B85" s="234">
        <v>2011</v>
      </c>
      <c r="C85" s="18">
        <v>1.1859999999999999</v>
      </c>
      <c r="D85" s="20">
        <v>19440</v>
      </c>
    </row>
    <row r="86" spans="1:4" s="1" customFormat="1" x14ac:dyDescent="0.25">
      <c r="A86" s="234">
        <v>33</v>
      </c>
      <c r="B86" s="234">
        <v>2011</v>
      </c>
      <c r="C86" s="18">
        <v>1.1870000000000001</v>
      </c>
      <c r="D86" s="20">
        <v>20599</v>
      </c>
    </row>
    <row r="87" spans="1:4" s="1" customFormat="1" x14ac:dyDescent="0.25">
      <c r="A87" s="234">
        <v>34</v>
      </c>
      <c r="B87" s="234">
        <v>2011</v>
      </c>
      <c r="C87" s="18">
        <v>1.1870000000000001</v>
      </c>
      <c r="D87" s="19">
        <v>16137</v>
      </c>
    </row>
    <row r="88" spans="1:4" s="1" customFormat="1" x14ac:dyDescent="0.25">
      <c r="A88" s="234">
        <v>35</v>
      </c>
      <c r="B88" s="234">
        <v>2011</v>
      </c>
      <c r="C88" s="18">
        <v>1.1890000000000001</v>
      </c>
      <c r="D88" s="20">
        <v>18348</v>
      </c>
    </row>
    <row r="89" spans="1:4" s="1" customFormat="1" x14ac:dyDescent="0.25">
      <c r="A89" s="234">
        <v>36</v>
      </c>
      <c r="B89" s="234">
        <v>2011</v>
      </c>
      <c r="C89" s="18">
        <v>1.1859999999999999</v>
      </c>
      <c r="D89" s="20">
        <v>18577</v>
      </c>
    </row>
    <row r="90" spans="1:4" s="1" customFormat="1" x14ac:dyDescent="0.25">
      <c r="A90" s="234">
        <v>37</v>
      </c>
      <c r="B90" s="234">
        <v>2011</v>
      </c>
      <c r="C90" s="18">
        <v>1.1859999999999999</v>
      </c>
      <c r="D90" s="20">
        <v>17241</v>
      </c>
    </row>
    <row r="91" spans="1:4" s="1" customFormat="1" x14ac:dyDescent="0.25">
      <c r="A91" s="234">
        <v>38</v>
      </c>
      <c r="B91" s="234">
        <v>2011</v>
      </c>
      <c r="C91" s="18">
        <v>1.1870000000000001</v>
      </c>
      <c r="D91" s="20">
        <v>20490</v>
      </c>
    </row>
    <row r="92" spans="1:4" s="1" customFormat="1" x14ac:dyDescent="0.25">
      <c r="A92" s="234">
        <v>39</v>
      </c>
      <c r="B92" s="234">
        <v>2011</v>
      </c>
      <c r="C92" s="18">
        <v>1.1919999999999999</v>
      </c>
      <c r="D92" s="20">
        <v>17390</v>
      </c>
    </row>
    <row r="93" spans="1:4" s="1" customFormat="1" x14ac:dyDescent="0.25">
      <c r="A93" s="234">
        <v>40</v>
      </c>
      <c r="B93" s="234">
        <v>2011</v>
      </c>
      <c r="C93" s="18">
        <v>1.194</v>
      </c>
      <c r="D93" s="20">
        <v>18575</v>
      </c>
    </row>
    <row r="94" spans="1:4" s="1" customFormat="1" x14ac:dyDescent="0.25">
      <c r="A94" s="234">
        <v>41</v>
      </c>
      <c r="B94" s="234">
        <v>2011</v>
      </c>
      <c r="C94" s="18">
        <v>1.204</v>
      </c>
      <c r="D94" s="20">
        <v>22038</v>
      </c>
    </row>
    <row r="95" spans="1:4" s="1" customFormat="1" x14ac:dyDescent="0.25">
      <c r="A95" s="234">
        <v>42</v>
      </c>
      <c r="B95" s="234">
        <v>2011</v>
      </c>
      <c r="C95" s="18">
        <v>1.206</v>
      </c>
      <c r="D95" s="20">
        <v>16329</v>
      </c>
    </row>
    <row r="96" spans="1:4" s="1" customFormat="1" x14ac:dyDescent="0.25">
      <c r="A96" s="234">
        <v>43</v>
      </c>
      <c r="B96" s="234">
        <v>2011</v>
      </c>
      <c r="C96" s="18">
        <v>1.246</v>
      </c>
      <c r="D96" s="20">
        <v>17334</v>
      </c>
    </row>
    <row r="97" spans="1:4" s="1" customFormat="1" x14ac:dyDescent="0.25">
      <c r="A97" s="234">
        <v>44</v>
      </c>
      <c r="B97" s="234">
        <v>2011</v>
      </c>
      <c r="C97" s="18">
        <v>1.246</v>
      </c>
      <c r="D97" s="20">
        <v>19112</v>
      </c>
    </row>
    <row r="98" spans="1:4" s="1" customFormat="1" x14ac:dyDescent="0.25">
      <c r="A98" s="234">
        <v>45</v>
      </c>
      <c r="B98" s="234">
        <v>2011</v>
      </c>
      <c r="C98" s="18">
        <v>1.276</v>
      </c>
      <c r="D98" s="20">
        <v>18511</v>
      </c>
    </row>
    <row r="99" spans="1:4" s="1" customFormat="1" x14ac:dyDescent="0.25">
      <c r="A99" s="234">
        <v>46</v>
      </c>
      <c r="B99" s="234">
        <v>2011</v>
      </c>
      <c r="C99" s="18">
        <v>1.274</v>
      </c>
      <c r="D99" s="20">
        <v>27415</v>
      </c>
    </row>
    <row r="100" spans="1:4" s="1" customFormat="1" x14ac:dyDescent="0.25">
      <c r="A100" s="234">
        <v>47</v>
      </c>
      <c r="B100" s="234">
        <v>2011</v>
      </c>
      <c r="C100" s="18">
        <v>1.278</v>
      </c>
      <c r="D100" s="20">
        <v>18466</v>
      </c>
    </row>
    <row r="101" spans="1:4" s="1" customFormat="1" x14ac:dyDescent="0.25">
      <c r="A101" s="234">
        <v>48</v>
      </c>
      <c r="B101" s="234">
        <v>2011</v>
      </c>
      <c r="C101" s="18">
        <v>1.278</v>
      </c>
      <c r="D101" s="20">
        <v>22879</v>
      </c>
    </row>
    <row r="102" spans="1:4" s="1" customFormat="1" x14ac:dyDescent="0.25">
      <c r="A102" s="234">
        <v>49</v>
      </c>
      <c r="B102" s="234">
        <v>2011</v>
      </c>
      <c r="C102" s="18">
        <v>1.2789999999999999</v>
      </c>
      <c r="D102" s="20">
        <v>17927</v>
      </c>
    </row>
    <row r="103" spans="1:4" s="1" customFormat="1" x14ac:dyDescent="0.25">
      <c r="A103" s="234">
        <v>50</v>
      </c>
      <c r="B103" s="234">
        <v>2011</v>
      </c>
      <c r="C103" s="18">
        <v>1.278</v>
      </c>
      <c r="D103" s="20">
        <v>16580</v>
      </c>
    </row>
    <row r="104" spans="1:4" s="1" customFormat="1" x14ac:dyDescent="0.25">
      <c r="A104" s="234">
        <v>51</v>
      </c>
      <c r="B104" s="234">
        <v>2011</v>
      </c>
      <c r="C104" s="18">
        <v>1.2649999999999999</v>
      </c>
      <c r="D104" s="20">
        <v>20561</v>
      </c>
    </row>
    <row r="105" spans="1:4" s="1" customFormat="1" x14ac:dyDescent="0.25">
      <c r="A105" s="234">
        <v>52</v>
      </c>
      <c r="B105" s="234">
        <v>2011</v>
      </c>
      <c r="C105" s="18">
        <v>1.2170000000000001</v>
      </c>
      <c r="D105" s="20">
        <v>13863</v>
      </c>
    </row>
    <row r="106" spans="1:4" s="1" customFormat="1" x14ac:dyDescent="0.25">
      <c r="A106" s="234">
        <v>1</v>
      </c>
      <c r="B106" s="234">
        <v>2012</v>
      </c>
      <c r="C106" s="18">
        <v>1.2190000000000001</v>
      </c>
      <c r="D106" s="19">
        <v>15485</v>
      </c>
    </row>
    <row r="107" spans="1:4" s="1" customFormat="1" x14ac:dyDescent="0.25">
      <c r="A107" s="234">
        <v>2</v>
      </c>
      <c r="B107" s="234">
        <v>2012</v>
      </c>
      <c r="C107" s="18">
        <v>1.1830000000000001</v>
      </c>
      <c r="D107" s="19">
        <v>14174</v>
      </c>
    </row>
    <row r="108" spans="1:4" s="1" customFormat="1" x14ac:dyDescent="0.25">
      <c r="A108" s="234">
        <v>3</v>
      </c>
      <c r="B108" s="234">
        <v>2012</v>
      </c>
      <c r="C108" s="18">
        <v>1.1559999999999999</v>
      </c>
      <c r="D108" s="19">
        <v>15092</v>
      </c>
    </row>
    <row r="109" spans="1:4" s="1" customFormat="1" x14ac:dyDescent="0.25">
      <c r="A109" s="234">
        <v>4</v>
      </c>
      <c r="B109" s="234">
        <v>2012</v>
      </c>
      <c r="C109" s="27">
        <v>1.2190000000000001</v>
      </c>
      <c r="D109" s="26">
        <v>20435</v>
      </c>
    </row>
    <row r="110" spans="1:4" s="1" customFormat="1" x14ac:dyDescent="0.25">
      <c r="A110" s="234">
        <v>5</v>
      </c>
      <c r="B110" s="234">
        <v>2012</v>
      </c>
      <c r="C110" s="28">
        <v>1.2529999999999999</v>
      </c>
      <c r="D110" s="19">
        <v>16674</v>
      </c>
    </row>
    <row r="111" spans="1:4" s="1" customFormat="1" x14ac:dyDescent="0.25">
      <c r="A111" s="234">
        <v>6</v>
      </c>
      <c r="B111" s="234">
        <v>2012</v>
      </c>
      <c r="C111" s="28">
        <v>1.258</v>
      </c>
      <c r="D111" s="19">
        <v>14606</v>
      </c>
    </row>
    <row r="112" spans="1:4" s="1" customFormat="1" x14ac:dyDescent="0.25">
      <c r="A112" s="234">
        <v>7</v>
      </c>
      <c r="B112" s="234">
        <v>2012</v>
      </c>
      <c r="C112" s="28">
        <v>1.2569999999999999</v>
      </c>
      <c r="D112" s="19">
        <v>17312</v>
      </c>
    </row>
    <row r="113" spans="1:4" s="1" customFormat="1" x14ac:dyDescent="0.25">
      <c r="A113" s="234">
        <v>8</v>
      </c>
      <c r="B113" s="234">
        <v>2012</v>
      </c>
      <c r="C113" s="28">
        <v>1.2669999999999999</v>
      </c>
      <c r="D113" s="20">
        <v>18067</v>
      </c>
    </row>
    <row r="114" spans="1:4" s="1" customFormat="1" x14ac:dyDescent="0.25">
      <c r="A114" s="234">
        <v>9</v>
      </c>
      <c r="B114" s="234">
        <v>2012</v>
      </c>
      <c r="C114" s="28">
        <v>1.28</v>
      </c>
      <c r="D114" s="20">
        <v>21258</v>
      </c>
    </row>
    <row r="115" spans="1:4" s="1" customFormat="1" x14ac:dyDescent="0.25">
      <c r="A115" s="234">
        <v>10</v>
      </c>
      <c r="B115" s="234">
        <v>2012</v>
      </c>
      <c r="C115" s="28">
        <v>1.2809999999999999</v>
      </c>
      <c r="D115" s="20">
        <v>18630</v>
      </c>
    </row>
    <row r="116" spans="1:4" s="1" customFormat="1" x14ac:dyDescent="0.25">
      <c r="A116" s="234">
        <v>11</v>
      </c>
      <c r="B116" s="234">
        <v>2012</v>
      </c>
      <c r="C116" s="28">
        <v>1.2709999999999999</v>
      </c>
      <c r="D116" s="20">
        <v>16800</v>
      </c>
    </row>
    <row r="117" spans="1:4" s="1" customFormat="1" x14ac:dyDescent="0.25">
      <c r="A117" s="234">
        <v>12</v>
      </c>
      <c r="B117" s="234">
        <v>2012</v>
      </c>
      <c r="C117" s="28">
        <v>1.262</v>
      </c>
      <c r="D117" s="20">
        <v>19739</v>
      </c>
    </row>
    <row r="118" spans="1:4" s="1" customFormat="1" x14ac:dyDescent="0.25">
      <c r="A118" s="234">
        <v>13</v>
      </c>
      <c r="B118" s="234">
        <v>2012</v>
      </c>
      <c r="C118" s="28">
        <v>1.296</v>
      </c>
      <c r="D118" s="20">
        <v>12863</v>
      </c>
    </row>
    <row r="119" spans="1:4" s="1" customFormat="1" x14ac:dyDescent="0.25">
      <c r="A119" s="234">
        <v>14</v>
      </c>
      <c r="B119" s="234">
        <v>2012</v>
      </c>
      <c r="C119" s="28">
        <v>1.31</v>
      </c>
      <c r="D119" s="20">
        <v>12342</v>
      </c>
    </row>
    <row r="120" spans="1:4" s="1" customFormat="1" x14ac:dyDescent="0.25">
      <c r="A120" s="234">
        <v>15</v>
      </c>
      <c r="B120" s="234">
        <v>2012</v>
      </c>
      <c r="C120" s="28">
        <v>1.3089999999999999</v>
      </c>
      <c r="D120" s="20">
        <v>12315</v>
      </c>
    </row>
    <row r="121" spans="1:4" s="1" customFormat="1" x14ac:dyDescent="0.25">
      <c r="A121" s="234">
        <v>16</v>
      </c>
      <c r="B121" s="234">
        <v>2012</v>
      </c>
      <c r="C121" s="29">
        <v>1.3109999999999999</v>
      </c>
      <c r="D121" s="20">
        <v>20426</v>
      </c>
    </row>
    <row r="122" spans="1:4" s="1" customFormat="1" x14ac:dyDescent="0.25">
      <c r="A122" s="234">
        <v>17</v>
      </c>
      <c r="B122" s="234">
        <v>2012</v>
      </c>
      <c r="C122" s="18">
        <v>1.304</v>
      </c>
      <c r="D122" s="20">
        <v>13757</v>
      </c>
    </row>
    <row r="123" spans="1:4" s="1" customFormat="1" x14ac:dyDescent="0.25">
      <c r="A123" s="234">
        <v>18</v>
      </c>
      <c r="B123" s="234">
        <v>2012</v>
      </c>
      <c r="C123" s="18">
        <v>1.2929999999999999</v>
      </c>
      <c r="D123" s="20">
        <v>15398</v>
      </c>
    </row>
    <row r="124" spans="1:4" s="1" customFormat="1" x14ac:dyDescent="0.25">
      <c r="A124" s="234">
        <v>19</v>
      </c>
      <c r="B124" s="234">
        <v>2012</v>
      </c>
      <c r="C124" s="18">
        <v>1.272</v>
      </c>
      <c r="D124" s="20">
        <v>13580</v>
      </c>
    </row>
    <row r="125" spans="1:4" s="1" customFormat="1" x14ac:dyDescent="0.25">
      <c r="A125" s="234">
        <v>20</v>
      </c>
      <c r="B125" s="234">
        <v>2012</v>
      </c>
      <c r="C125" s="18">
        <v>1.2729999999999999</v>
      </c>
      <c r="D125" s="20">
        <v>16777</v>
      </c>
    </row>
    <row r="126" spans="1:4" s="1" customFormat="1" x14ac:dyDescent="0.25">
      <c r="A126" s="234">
        <v>21</v>
      </c>
      <c r="B126" s="234">
        <v>2012</v>
      </c>
      <c r="C126" s="21">
        <v>1.3</v>
      </c>
      <c r="D126" s="20">
        <v>14445</v>
      </c>
    </row>
    <row r="127" spans="1:4" s="1" customFormat="1" x14ac:dyDescent="0.25">
      <c r="A127" s="234">
        <v>22</v>
      </c>
      <c r="B127" s="234">
        <v>2012</v>
      </c>
      <c r="C127" s="21">
        <v>1.3220000000000001</v>
      </c>
      <c r="D127" s="20">
        <v>16545</v>
      </c>
    </row>
    <row r="128" spans="1:4" s="1" customFormat="1" x14ac:dyDescent="0.25">
      <c r="A128" s="234">
        <v>23</v>
      </c>
      <c r="B128" s="234">
        <v>2012</v>
      </c>
      <c r="C128" s="30">
        <v>1.325</v>
      </c>
      <c r="D128" s="20">
        <v>14460</v>
      </c>
    </row>
    <row r="129" spans="1:4" s="1" customFormat="1" x14ac:dyDescent="0.25">
      <c r="A129" s="234">
        <v>24</v>
      </c>
      <c r="B129" s="234">
        <v>2012</v>
      </c>
      <c r="C129" s="28">
        <v>1.3320000000000001</v>
      </c>
      <c r="D129" s="20">
        <v>17757</v>
      </c>
    </row>
    <row r="130" spans="1:4" s="1" customFormat="1" x14ac:dyDescent="0.25">
      <c r="A130" s="234">
        <v>25</v>
      </c>
      <c r="B130" s="234">
        <v>2012</v>
      </c>
      <c r="C130" s="28">
        <v>1.294</v>
      </c>
      <c r="D130" s="20">
        <v>14535</v>
      </c>
    </row>
    <row r="131" spans="1:4" s="1" customFormat="1" x14ac:dyDescent="0.25">
      <c r="A131" s="234">
        <v>26</v>
      </c>
      <c r="B131" s="234">
        <v>2012</v>
      </c>
      <c r="C131" s="31">
        <v>1.2929999999999999</v>
      </c>
      <c r="D131" s="24">
        <v>14485</v>
      </c>
    </row>
    <row r="132" spans="1:4" s="1" customFormat="1" x14ac:dyDescent="0.25">
      <c r="A132" s="234">
        <v>27</v>
      </c>
      <c r="B132" s="234">
        <v>2012</v>
      </c>
      <c r="C132" s="32">
        <v>1.3009999999999999</v>
      </c>
      <c r="D132" s="33">
        <v>15590</v>
      </c>
    </row>
    <row r="133" spans="1:4" s="1" customFormat="1" x14ac:dyDescent="0.25">
      <c r="A133" s="234">
        <v>28</v>
      </c>
      <c r="B133" s="234">
        <v>2012</v>
      </c>
      <c r="C133" s="27">
        <v>1.282</v>
      </c>
      <c r="D133" s="26">
        <v>14575</v>
      </c>
    </row>
    <row r="134" spans="1:4" s="1" customFormat="1" x14ac:dyDescent="0.25">
      <c r="A134" s="234">
        <v>29</v>
      </c>
      <c r="B134" s="234">
        <v>2012</v>
      </c>
      <c r="C134" s="28">
        <v>1.2809999999999999</v>
      </c>
      <c r="D134" s="20">
        <v>16446</v>
      </c>
    </row>
    <row r="135" spans="1:4" s="1" customFormat="1" x14ac:dyDescent="0.25">
      <c r="A135" s="234">
        <v>30</v>
      </c>
      <c r="B135" s="234">
        <v>2012</v>
      </c>
      <c r="C135" s="28">
        <v>1.276</v>
      </c>
      <c r="D135" s="20">
        <v>13219</v>
      </c>
    </row>
    <row r="136" spans="1:4" s="1" customFormat="1" x14ac:dyDescent="0.25">
      <c r="A136" s="234">
        <v>31</v>
      </c>
      <c r="B136" s="234">
        <v>2012</v>
      </c>
      <c r="C136" s="28">
        <v>1.3560000000000001</v>
      </c>
      <c r="D136" s="20">
        <v>16017</v>
      </c>
    </row>
    <row r="137" spans="1:4" s="1" customFormat="1" x14ac:dyDescent="0.25">
      <c r="A137" s="234">
        <v>32</v>
      </c>
      <c r="B137" s="234">
        <v>2012</v>
      </c>
      <c r="C137" s="28">
        <v>1.3620000000000001</v>
      </c>
      <c r="D137" s="20">
        <v>14778</v>
      </c>
    </row>
    <row r="138" spans="1:4" s="1" customFormat="1" x14ac:dyDescent="0.25">
      <c r="A138" s="234">
        <v>33</v>
      </c>
      <c r="B138" s="234">
        <v>2012</v>
      </c>
      <c r="C138" s="28">
        <v>1.423</v>
      </c>
      <c r="D138" s="20">
        <v>16267</v>
      </c>
    </row>
    <row r="139" spans="1:4" s="1" customFormat="1" x14ac:dyDescent="0.25">
      <c r="A139" s="234">
        <v>34</v>
      </c>
      <c r="B139" s="234">
        <v>2012</v>
      </c>
      <c r="C139" s="28">
        <v>1.4610000000000001</v>
      </c>
      <c r="D139" s="19">
        <v>13855</v>
      </c>
    </row>
    <row r="140" spans="1:4" s="1" customFormat="1" x14ac:dyDescent="0.25">
      <c r="A140" s="234">
        <v>35</v>
      </c>
      <c r="B140" s="234">
        <v>2012</v>
      </c>
      <c r="C140" s="28">
        <v>1.5109999999999999</v>
      </c>
      <c r="D140" s="20">
        <v>18073</v>
      </c>
    </row>
    <row r="141" spans="1:4" s="1" customFormat="1" x14ac:dyDescent="0.25">
      <c r="A141" s="234">
        <v>36</v>
      </c>
      <c r="B141" s="234">
        <v>2012</v>
      </c>
      <c r="C141" s="28">
        <v>1.512</v>
      </c>
      <c r="D141" s="20">
        <v>17830</v>
      </c>
    </row>
    <row r="142" spans="1:4" s="1" customFormat="1" x14ac:dyDescent="0.25">
      <c r="A142" s="234">
        <v>37</v>
      </c>
      <c r="B142" s="234">
        <v>2012</v>
      </c>
      <c r="C142" s="28">
        <v>1.51</v>
      </c>
      <c r="D142" s="20">
        <v>19614</v>
      </c>
    </row>
    <row r="143" spans="1:4" s="1" customFormat="1" x14ac:dyDescent="0.25">
      <c r="A143" s="234">
        <v>38</v>
      </c>
      <c r="B143" s="234">
        <v>2012</v>
      </c>
      <c r="C143" s="28">
        <v>1.51</v>
      </c>
      <c r="D143" s="20">
        <v>22106</v>
      </c>
    </row>
    <row r="144" spans="1:4" s="1" customFormat="1" x14ac:dyDescent="0.25">
      <c r="A144" s="234">
        <v>39</v>
      </c>
      <c r="B144" s="234">
        <v>2012</v>
      </c>
      <c r="C144" s="28">
        <v>1.53</v>
      </c>
      <c r="D144" s="20">
        <v>19353</v>
      </c>
    </row>
    <row r="145" spans="1:4" s="1" customFormat="1" x14ac:dyDescent="0.25">
      <c r="A145" s="234">
        <v>40</v>
      </c>
      <c r="B145" s="234">
        <v>2012</v>
      </c>
      <c r="C145" s="28">
        <v>1.5289999999999999</v>
      </c>
      <c r="D145" s="20">
        <v>19818</v>
      </c>
    </row>
    <row r="146" spans="1:4" s="1" customFormat="1" x14ac:dyDescent="0.25">
      <c r="A146" s="234">
        <v>41</v>
      </c>
      <c r="B146" s="234">
        <v>2012</v>
      </c>
      <c r="C146" s="28">
        <v>1.5329999999999999</v>
      </c>
      <c r="D146" s="20">
        <v>18050</v>
      </c>
    </row>
    <row r="147" spans="1:4" s="1" customFormat="1" x14ac:dyDescent="0.25">
      <c r="A147" s="234">
        <v>42</v>
      </c>
      <c r="B147" s="234">
        <v>2012</v>
      </c>
      <c r="C147" s="28">
        <v>1.508</v>
      </c>
      <c r="D147" s="20">
        <v>18414</v>
      </c>
    </row>
    <row r="148" spans="1:4" s="1" customFormat="1" x14ac:dyDescent="0.25">
      <c r="A148" s="234">
        <v>43</v>
      </c>
      <c r="B148" s="234">
        <v>2012</v>
      </c>
      <c r="C148" s="28">
        <v>1.4610000000000001</v>
      </c>
      <c r="D148" s="20">
        <v>20621</v>
      </c>
    </row>
    <row r="149" spans="1:4" s="1" customFormat="1" x14ac:dyDescent="0.25">
      <c r="A149" s="234">
        <v>44</v>
      </c>
      <c r="B149" s="234">
        <v>2012</v>
      </c>
      <c r="C149" s="28">
        <v>1.4179999999999999</v>
      </c>
      <c r="D149" s="20">
        <v>7523</v>
      </c>
    </row>
    <row r="150" spans="1:4" s="1" customFormat="1" x14ac:dyDescent="0.25">
      <c r="A150" s="234">
        <v>45</v>
      </c>
      <c r="B150" s="234">
        <v>2012</v>
      </c>
      <c r="C150" s="28">
        <v>1.4219999999999999</v>
      </c>
      <c r="D150" s="20">
        <v>20720</v>
      </c>
    </row>
    <row r="151" spans="1:4" s="1" customFormat="1" x14ac:dyDescent="0.25">
      <c r="A151" s="234">
        <v>46</v>
      </c>
      <c r="B151" s="234">
        <v>2012</v>
      </c>
      <c r="C151" s="28">
        <v>1.421</v>
      </c>
      <c r="D151" s="20">
        <v>22006</v>
      </c>
    </row>
    <row r="152" spans="1:4" s="1" customFormat="1" x14ac:dyDescent="0.25">
      <c r="A152" s="234">
        <v>47</v>
      </c>
      <c r="B152" s="234">
        <v>2012</v>
      </c>
      <c r="C152" s="28">
        <v>1.415</v>
      </c>
      <c r="D152" s="20">
        <v>23725</v>
      </c>
    </row>
    <row r="153" spans="1:4" s="1" customFormat="1" x14ac:dyDescent="0.25">
      <c r="A153" s="234">
        <v>48</v>
      </c>
      <c r="B153" s="234">
        <v>2012</v>
      </c>
      <c r="C153" s="28">
        <v>1.3680000000000001</v>
      </c>
      <c r="D153" s="20">
        <v>20541</v>
      </c>
    </row>
    <row r="154" spans="1:4" s="1" customFormat="1" x14ac:dyDescent="0.25">
      <c r="A154" s="234">
        <v>49</v>
      </c>
      <c r="B154" s="234">
        <v>2012</v>
      </c>
      <c r="C154" s="29">
        <v>1.343</v>
      </c>
      <c r="D154" s="34">
        <v>23373</v>
      </c>
    </row>
    <row r="155" spans="1:4" s="1" customFormat="1" x14ac:dyDescent="0.25">
      <c r="A155" s="234">
        <v>50</v>
      </c>
      <c r="B155" s="234">
        <v>2012</v>
      </c>
      <c r="C155" s="35">
        <v>1.3440000000000001</v>
      </c>
      <c r="D155" s="36">
        <v>19717</v>
      </c>
    </row>
    <row r="156" spans="1:4" s="1" customFormat="1" x14ac:dyDescent="0.25">
      <c r="A156" s="234">
        <v>51</v>
      </c>
      <c r="B156" s="234">
        <v>2012</v>
      </c>
      <c r="C156" s="35">
        <v>1.3</v>
      </c>
      <c r="D156" s="36">
        <v>20448</v>
      </c>
    </row>
    <row r="157" spans="1:4" s="1" customFormat="1" ht="15.75" thickBot="1" x14ac:dyDescent="0.3">
      <c r="A157" s="234">
        <v>52</v>
      </c>
      <c r="B157" s="234">
        <v>2012</v>
      </c>
      <c r="C157" s="37">
        <v>1.2969999999999999</v>
      </c>
      <c r="D157" s="38">
        <v>11209</v>
      </c>
    </row>
    <row r="158" spans="1:4" s="1" customFormat="1" x14ac:dyDescent="0.25">
      <c r="A158" s="234">
        <v>1</v>
      </c>
      <c r="B158" s="234">
        <v>2013</v>
      </c>
      <c r="C158" s="18">
        <v>1.286</v>
      </c>
      <c r="D158" s="19">
        <v>9045</v>
      </c>
    </row>
    <row r="159" spans="1:4" s="1" customFormat="1" x14ac:dyDescent="0.25">
      <c r="A159" s="234">
        <v>2</v>
      </c>
      <c r="B159" s="234">
        <v>2013</v>
      </c>
      <c r="C159" s="18">
        <v>1.282</v>
      </c>
      <c r="D159" s="19">
        <v>16620</v>
      </c>
    </row>
    <row r="160" spans="1:4" s="1" customFormat="1" x14ac:dyDescent="0.25">
      <c r="A160" s="234">
        <v>3</v>
      </c>
      <c r="B160" s="234">
        <v>2013</v>
      </c>
      <c r="C160" s="18">
        <v>1.264</v>
      </c>
      <c r="D160" s="19">
        <v>15719</v>
      </c>
    </row>
    <row r="161" spans="1:4" s="1" customFormat="1" x14ac:dyDescent="0.25">
      <c r="A161" s="234">
        <v>4</v>
      </c>
      <c r="B161" s="234">
        <v>2013</v>
      </c>
      <c r="C161" s="27">
        <v>1.2649999999999999</v>
      </c>
      <c r="D161" s="26">
        <v>19840</v>
      </c>
    </row>
    <row r="162" spans="1:4" s="1" customFormat="1" x14ac:dyDescent="0.25">
      <c r="A162" s="234">
        <v>5</v>
      </c>
      <c r="B162" s="234">
        <v>2013</v>
      </c>
      <c r="C162" s="28">
        <v>1.2649999999999999</v>
      </c>
      <c r="D162" s="19">
        <v>19760</v>
      </c>
    </row>
    <row r="163" spans="1:4" s="1" customFormat="1" x14ac:dyDescent="0.25">
      <c r="A163" s="234">
        <v>6</v>
      </c>
      <c r="B163" s="234">
        <v>2013</v>
      </c>
      <c r="C163" s="28">
        <v>1.264</v>
      </c>
      <c r="D163" s="19">
        <v>14437</v>
      </c>
    </row>
    <row r="164" spans="1:4" s="1" customFormat="1" x14ac:dyDescent="0.25">
      <c r="A164" s="234">
        <v>7</v>
      </c>
      <c r="B164" s="234">
        <v>2013</v>
      </c>
      <c r="C164" s="28">
        <v>1.2849999999999999</v>
      </c>
      <c r="D164" s="19">
        <v>16348</v>
      </c>
    </row>
    <row r="165" spans="1:4" s="1" customFormat="1" x14ac:dyDescent="0.25">
      <c r="A165" s="234">
        <v>8</v>
      </c>
      <c r="B165" s="234">
        <v>2013</v>
      </c>
      <c r="C165" s="28">
        <v>1.2949999999999999</v>
      </c>
      <c r="D165" s="20">
        <v>14946</v>
      </c>
    </row>
    <row r="166" spans="1:4" s="1" customFormat="1" x14ac:dyDescent="0.25">
      <c r="A166" s="234">
        <v>9</v>
      </c>
      <c r="B166" s="234">
        <v>2013</v>
      </c>
      <c r="C166" s="28">
        <v>1.294</v>
      </c>
      <c r="D166" s="20">
        <v>10023</v>
      </c>
    </row>
    <row r="167" spans="1:4" s="1" customFormat="1" x14ac:dyDescent="0.25">
      <c r="A167" s="234">
        <v>10</v>
      </c>
      <c r="B167" s="234">
        <v>2013</v>
      </c>
      <c r="C167" s="28">
        <v>1.288</v>
      </c>
      <c r="D167" s="20">
        <v>11605</v>
      </c>
    </row>
    <row r="168" spans="1:4" s="1" customFormat="1" x14ac:dyDescent="0.25">
      <c r="A168" s="234">
        <v>11</v>
      </c>
      <c r="B168" s="234">
        <v>2013</v>
      </c>
      <c r="C168" s="28">
        <v>1.2909999999999999</v>
      </c>
      <c r="D168" s="20">
        <v>11604</v>
      </c>
    </row>
    <row r="169" spans="1:4" s="1" customFormat="1" x14ac:dyDescent="0.25">
      <c r="A169" s="234">
        <v>12</v>
      </c>
      <c r="B169" s="234">
        <v>2013</v>
      </c>
      <c r="C169" s="28">
        <v>1.2909999999999999</v>
      </c>
      <c r="D169" s="20">
        <v>11363</v>
      </c>
    </row>
    <row r="170" spans="1:4" s="1" customFormat="1" x14ac:dyDescent="0.25">
      <c r="A170" s="234">
        <v>13</v>
      </c>
      <c r="B170" s="234">
        <v>2013</v>
      </c>
      <c r="C170" s="28">
        <v>1.302</v>
      </c>
      <c r="D170" s="20">
        <v>10808</v>
      </c>
    </row>
    <row r="171" spans="1:4" s="1" customFormat="1" x14ac:dyDescent="0.25">
      <c r="A171" s="234">
        <v>14</v>
      </c>
      <c r="B171" s="234">
        <v>2013</v>
      </c>
      <c r="C171" s="28">
        <v>1.3</v>
      </c>
      <c r="D171" s="20">
        <v>9540</v>
      </c>
    </row>
    <row r="172" spans="1:4" s="1" customFormat="1" x14ac:dyDescent="0.25">
      <c r="A172" s="234">
        <v>15</v>
      </c>
      <c r="B172" s="234">
        <v>2013</v>
      </c>
      <c r="C172" s="28">
        <v>1.3089999999999999</v>
      </c>
      <c r="D172" s="20">
        <v>10213</v>
      </c>
    </row>
    <row r="173" spans="1:4" s="1" customFormat="1" x14ac:dyDescent="0.25">
      <c r="A173" s="234">
        <v>16</v>
      </c>
      <c r="B173" s="234">
        <v>2013</v>
      </c>
      <c r="C173" s="29">
        <v>1.32</v>
      </c>
      <c r="D173" s="20">
        <v>11742</v>
      </c>
    </row>
    <row r="174" spans="1:4" s="1" customFormat="1" x14ac:dyDescent="0.25">
      <c r="A174" s="234">
        <v>17</v>
      </c>
      <c r="B174" s="234">
        <v>2013</v>
      </c>
      <c r="C174" s="18">
        <v>1.3120000000000001</v>
      </c>
      <c r="D174" s="20">
        <v>11500</v>
      </c>
    </row>
    <row r="175" spans="1:4" s="1" customFormat="1" x14ac:dyDescent="0.25">
      <c r="A175" s="234">
        <v>18</v>
      </c>
      <c r="B175" s="234">
        <v>2013</v>
      </c>
      <c r="C175" s="18">
        <v>1.2709999999999999</v>
      </c>
      <c r="D175" s="20">
        <v>11918</v>
      </c>
    </row>
    <row r="176" spans="1:4" s="1" customFormat="1" x14ac:dyDescent="0.25">
      <c r="A176" s="234">
        <v>19</v>
      </c>
      <c r="B176" s="234">
        <v>2013</v>
      </c>
      <c r="C176" s="18">
        <v>1.232</v>
      </c>
      <c r="D176" s="20">
        <v>11393</v>
      </c>
    </row>
    <row r="177" spans="1:4" s="1" customFormat="1" x14ac:dyDescent="0.25">
      <c r="A177" s="234">
        <v>20</v>
      </c>
      <c r="B177" s="234">
        <v>2013</v>
      </c>
      <c r="C177" s="18">
        <v>1.234</v>
      </c>
      <c r="D177" s="20">
        <v>9928</v>
      </c>
    </row>
    <row r="178" spans="1:4" s="1" customFormat="1" x14ac:dyDescent="0.25">
      <c r="A178" s="234">
        <v>21</v>
      </c>
      <c r="B178" s="234">
        <v>2013</v>
      </c>
      <c r="C178" s="21">
        <v>1.2310000000000001</v>
      </c>
      <c r="D178" s="20">
        <v>9981</v>
      </c>
    </row>
    <row r="179" spans="1:4" s="1" customFormat="1" x14ac:dyDescent="0.25">
      <c r="A179" s="234">
        <v>22</v>
      </c>
      <c r="B179" s="234">
        <v>2013</v>
      </c>
      <c r="C179" s="21">
        <v>1.2310000000000001</v>
      </c>
      <c r="D179" s="20">
        <v>11655</v>
      </c>
    </row>
    <row r="180" spans="1:4" s="1" customFormat="1" x14ac:dyDescent="0.25">
      <c r="A180" s="234">
        <v>23</v>
      </c>
      <c r="B180" s="234">
        <v>2013</v>
      </c>
      <c r="C180" s="30">
        <v>1.2390000000000001</v>
      </c>
      <c r="D180" s="20">
        <v>9443</v>
      </c>
    </row>
    <row r="181" spans="1:4" s="1" customFormat="1" x14ac:dyDescent="0.25">
      <c r="A181" s="234">
        <v>24</v>
      </c>
      <c r="B181" s="234">
        <v>2013</v>
      </c>
      <c r="C181" s="28">
        <v>1.2989999999999999</v>
      </c>
      <c r="D181" s="20">
        <v>9089</v>
      </c>
    </row>
    <row r="182" spans="1:4" s="1" customFormat="1" x14ac:dyDescent="0.25">
      <c r="A182" s="234">
        <v>25</v>
      </c>
      <c r="B182" s="234">
        <v>2013</v>
      </c>
      <c r="C182" s="28">
        <v>1.31</v>
      </c>
      <c r="D182" s="20">
        <v>10472</v>
      </c>
    </row>
    <row r="183" spans="1:4" s="1" customFormat="1" x14ac:dyDescent="0.25">
      <c r="A183" s="234">
        <v>26</v>
      </c>
      <c r="B183" s="234">
        <v>2013</v>
      </c>
      <c r="C183" s="31">
        <v>1.3440000000000001</v>
      </c>
      <c r="D183" s="24">
        <v>6895</v>
      </c>
    </row>
    <row r="184" spans="1:4" s="1" customFormat="1" x14ac:dyDescent="0.25">
      <c r="A184" s="234">
        <v>27</v>
      </c>
      <c r="B184" s="234">
        <v>2013</v>
      </c>
      <c r="C184" s="32">
        <v>1.341</v>
      </c>
      <c r="D184" s="33">
        <v>11769</v>
      </c>
    </row>
    <row r="185" spans="1:4" s="1" customFormat="1" x14ac:dyDescent="0.25">
      <c r="A185" s="234">
        <v>28</v>
      </c>
      <c r="B185" s="234">
        <v>2013</v>
      </c>
      <c r="C185" s="27">
        <v>1.3180000000000001</v>
      </c>
      <c r="D185" s="26">
        <v>10132</v>
      </c>
    </row>
    <row r="186" spans="1:4" s="1" customFormat="1" x14ac:dyDescent="0.25">
      <c r="A186" s="234">
        <v>29</v>
      </c>
      <c r="B186" s="234">
        <v>2013</v>
      </c>
      <c r="C186" s="28">
        <v>1.3720000000000001</v>
      </c>
      <c r="D186" s="20">
        <v>10523</v>
      </c>
    </row>
    <row r="187" spans="1:4" s="1" customFormat="1" x14ac:dyDescent="0.25">
      <c r="A187" s="234">
        <v>30</v>
      </c>
      <c r="B187" s="234">
        <v>2013</v>
      </c>
      <c r="C187" s="28">
        <v>1.4219999999999999</v>
      </c>
      <c r="D187" s="95">
        <v>10201</v>
      </c>
    </row>
    <row r="188" spans="1:4" s="1" customFormat="1" x14ac:dyDescent="0.25">
      <c r="A188" s="234">
        <v>31</v>
      </c>
      <c r="B188" s="234">
        <v>2013</v>
      </c>
      <c r="C188" s="28">
        <v>1.431</v>
      </c>
      <c r="D188" s="95">
        <v>8527</v>
      </c>
    </row>
    <row r="189" spans="1:4" s="1" customFormat="1" x14ac:dyDescent="0.25">
      <c r="A189" s="234">
        <v>32</v>
      </c>
      <c r="B189" s="234">
        <v>2013</v>
      </c>
      <c r="C189" s="28">
        <v>1.4179999999999999</v>
      </c>
      <c r="D189" s="20">
        <v>8305</v>
      </c>
    </row>
    <row r="190" spans="1:4" s="1" customFormat="1" x14ac:dyDescent="0.25">
      <c r="A190" s="234">
        <v>33</v>
      </c>
      <c r="B190" s="234">
        <v>2013</v>
      </c>
      <c r="C190" s="28">
        <v>1.4430000000000001</v>
      </c>
      <c r="D190" s="20">
        <v>9728</v>
      </c>
    </row>
    <row r="191" spans="1:4" s="1" customFormat="1" x14ac:dyDescent="0.25">
      <c r="A191" s="234">
        <v>34</v>
      </c>
      <c r="B191" s="234">
        <v>2013</v>
      </c>
      <c r="C191" s="28">
        <v>1.476</v>
      </c>
      <c r="D191" s="19">
        <v>8858</v>
      </c>
    </row>
    <row r="192" spans="1:4" s="1" customFormat="1" x14ac:dyDescent="0.25">
      <c r="A192" s="234">
        <v>35</v>
      </c>
      <c r="B192" s="234">
        <v>2013</v>
      </c>
      <c r="C192" s="28">
        <v>1.5249999999999999</v>
      </c>
      <c r="D192" s="20">
        <v>11033</v>
      </c>
    </row>
    <row r="193" spans="1:4" s="1" customFormat="1" x14ac:dyDescent="0.25">
      <c r="A193" s="234">
        <v>36</v>
      </c>
      <c r="B193" s="234">
        <v>2013</v>
      </c>
      <c r="C193" s="28">
        <v>1.5269999999999999</v>
      </c>
      <c r="D193" s="20">
        <v>7425</v>
      </c>
    </row>
    <row r="194" spans="1:4" s="1" customFormat="1" x14ac:dyDescent="0.25">
      <c r="A194" s="234">
        <v>37</v>
      </c>
      <c r="B194" s="234">
        <v>2013</v>
      </c>
      <c r="C194" s="28">
        <v>1.46</v>
      </c>
      <c r="D194" s="20">
        <v>12318</v>
      </c>
    </row>
    <row r="195" spans="1:4" s="1" customFormat="1" x14ac:dyDescent="0.25">
      <c r="A195" s="234">
        <v>38</v>
      </c>
      <c r="B195" s="234">
        <v>2013</v>
      </c>
      <c r="C195" s="28">
        <v>1.423</v>
      </c>
      <c r="D195" s="20">
        <v>10182</v>
      </c>
    </row>
    <row r="196" spans="1:4" s="1" customFormat="1" x14ac:dyDescent="0.25">
      <c r="A196" s="234">
        <v>39</v>
      </c>
      <c r="B196" s="234">
        <v>2013</v>
      </c>
      <c r="C196" s="28">
        <v>1.377</v>
      </c>
      <c r="D196" s="20">
        <v>12050</v>
      </c>
    </row>
    <row r="197" spans="1:4" s="1" customFormat="1" x14ac:dyDescent="0.25">
      <c r="A197" s="234">
        <v>40</v>
      </c>
      <c r="B197" s="234">
        <v>2013</v>
      </c>
      <c r="C197" s="28">
        <v>1.3918999999999999</v>
      </c>
      <c r="D197" s="20">
        <v>10603</v>
      </c>
    </row>
    <row r="198" spans="1:4" s="1" customFormat="1" x14ac:dyDescent="0.25">
      <c r="A198" s="234">
        <v>41</v>
      </c>
      <c r="B198" s="234">
        <v>2013</v>
      </c>
      <c r="C198" s="28">
        <v>1.3865000000000001</v>
      </c>
      <c r="D198" s="20">
        <v>11563</v>
      </c>
    </row>
    <row r="199" spans="1:4" s="1" customFormat="1" x14ac:dyDescent="0.25">
      <c r="A199" s="234">
        <v>42</v>
      </c>
      <c r="B199" s="234">
        <v>2013</v>
      </c>
      <c r="C199" s="98">
        <v>1.3857999999999999</v>
      </c>
      <c r="D199" s="20">
        <v>10316</v>
      </c>
    </row>
    <row r="200" spans="1:4" s="1" customFormat="1" x14ac:dyDescent="0.25">
      <c r="A200" s="234">
        <v>43</v>
      </c>
      <c r="B200" s="234">
        <v>2013</v>
      </c>
      <c r="C200" s="98">
        <v>1.3864000000000001</v>
      </c>
      <c r="D200" s="20">
        <v>11938</v>
      </c>
    </row>
    <row r="201" spans="1:4" s="1" customFormat="1" x14ac:dyDescent="0.25">
      <c r="A201" s="234">
        <v>44</v>
      </c>
      <c r="B201" s="234">
        <v>2013</v>
      </c>
      <c r="C201" s="28">
        <v>1.331</v>
      </c>
      <c r="D201" s="20">
        <v>11143</v>
      </c>
    </row>
    <row r="202" spans="1:4" s="1" customFormat="1" x14ac:dyDescent="0.25">
      <c r="A202" s="234">
        <v>45</v>
      </c>
      <c r="B202" s="234">
        <v>2013</v>
      </c>
      <c r="C202" s="28"/>
      <c r="D202" s="20"/>
    </row>
    <row r="203" spans="1:4" s="1" customFormat="1" x14ac:dyDescent="0.25">
      <c r="A203" s="234">
        <v>46</v>
      </c>
      <c r="B203" s="234">
        <v>2013</v>
      </c>
      <c r="C203" s="28">
        <v>1.3069999999999999</v>
      </c>
      <c r="D203" s="20">
        <v>11733</v>
      </c>
    </row>
    <row r="204" spans="1:4" s="1" customFormat="1" x14ac:dyDescent="0.25">
      <c r="A204" s="234">
        <v>47</v>
      </c>
      <c r="B204" s="234">
        <v>2013</v>
      </c>
      <c r="C204" s="28">
        <v>1.288</v>
      </c>
      <c r="D204" s="20">
        <v>10902</v>
      </c>
    </row>
    <row r="205" spans="1:4" s="1" customFormat="1" x14ac:dyDescent="0.25">
      <c r="A205" s="234">
        <v>48</v>
      </c>
      <c r="B205" s="234">
        <v>2013</v>
      </c>
      <c r="C205" s="28">
        <v>1.2869999999999999</v>
      </c>
      <c r="D205" s="20">
        <v>13659</v>
      </c>
    </row>
    <row r="206" spans="1:4" s="1" customFormat="1" x14ac:dyDescent="0.25">
      <c r="A206" s="234">
        <v>49</v>
      </c>
      <c r="B206" s="234">
        <v>2013</v>
      </c>
      <c r="C206" s="29">
        <v>1.3360000000000001</v>
      </c>
      <c r="D206" s="34">
        <v>10992</v>
      </c>
    </row>
    <row r="207" spans="1:4" s="1" customFormat="1" x14ac:dyDescent="0.25">
      <c r="A207" s="234">
        <v>50</v>
      </c>
      <c r="B207" s="234">
        <v>2013</v>
      </c>
      <c r="C207" s="99">
        <v>1.276</v>
      </c>
      <c r="D207" s="100">
        <v>9358</v>
      </c>
    </row>
    <row r="208" spans="1:4" s="1" customFormat="1" x14ac:dyDescent="0.25">
      <c r="A208" s="234">
        <v>51</v>
      </c>
      <c r="B208" s="234">
        <v>2013</v>
      </c>
      <c r="C208" s="99">
        <v>1.228</v>
      </c>
      <c r="D208" s="100">
        <v>12187</v>
      </c>
    </row>
    <row r="209" spans="1:4" s="1" customFormat="1" ht="15.75" thickBot="1" x14ac:dyDescent="0.3">
      <c r="A209" s="234">
        <v>52</v>
      </c>
      <c r="B209" s="234">
        <v>2013</v>
      </c>
      <c r="C209" s="101">
        <v>1.167</v>
      </c>
      <c r="D209" s="102">
        <v>5923</v>
      </c>
    </row>
    <row r="210" spans="1:4" s="1" customFormat="1" x14ac:dyDescent="0.25">
      <c r="A210" s="234">
        <v>1</v>
      </c>
      <c r="B210" s="234">
        <v>2014</v>
      </c>
      <c r="C210" s="18"/>
      <c r="D210" s="19"/>
    </row>
    <row r="211" spans="1:4" s="1" customFormat="1" x14ac:dyDescent="0.25">
      <c r="A211" s="234">
        <v>2</v>
      </c>
      <c r="B211" s="234">
        <v>2014</v>
      </c>
      <c r="C211" s="18">
        <v>1.167</v>
      </c>
      <c r="D211" s="19">
        <v>8375</v>
      </c>
    </row>
    <row r="212" spans="1:4" s="1" customFormat="1" x14ac:dyDescent="0.25">
      <c r="A212" s="234">
        <v>3</v>
      </c>
      <c r="B212" s="234">
        <v>2014</v>
      </c>
      <c r="C212" s="18">
        <v>1.1879999999999999</v>
      </c>
      <c r="D212" s="19">
        <v>10577</v>
      </c>
    </row>
    <row r="213" spans="1:4" s="1" customFormat="1" x14ac:dyDescent="0.25">
      <c r="A213" s="234">
        <v>4</v>
      </c>
      <c r="B213" s="234">
        <v>2014</v>
      </c>
      <c r="C213" s="27">
        <v>1.21</v>
      </c>
      <c r="D213" s="107">
        <v>8466</v>
      </c>
    </row>
    <row r="214" spans="1:4" s="1" customFormat="1" x14ac:dyDescent="0.25">
      <c r="A214" s="234">
        <v>5</v>
      </c>
      <c r="B214" s="234">
        <v>2014</v>
      </c>
      <c r="C214" s="28">
        <v>1.25</v>
      </c>
      <c r="D214" s="108">
        <v>10550</v>
      </c>
    </row>
    <row r="215" spans="1:4" s="1" customFormat="1" x14ac:dyDescent="0.25">
      <c r="A215" s="234">
        <v>6</v>
      </c>
      <c r="B215" s="234">
        <v>2014</v>
      </c>
      <c r="C215" s="28">
        <v>1.2150000000000001</v>
      </c>
      <c r="D215" s="108">
        <v>9893</v>
      </c>
    </row>
    <row r="216" spans="1:4" s="1" customFormat="1" x14ac:dyDescent="0.25">
      <c r="A216" s="234">
        <v>7</v>
      </c>
      <c r="B216" s="234">
        <v>2014</v>
      </c>
      <c r="C216" s="28">
        <v>1.2150000000000001</v>
      </c>
      <c r="D216" s="108">
        <v>11090</v>
      </c>
    </row>
    <row r="217" spans="1:4" s="1" customFormat="1" x14ac:dyDescent="0.25">
      <c r="A217" s="234">
        <v>8</v>
      </c>
      <c r="B217" s="234">
        <v>2014</v>
      </c>
      <c r="C217" s="28">
        <v>1.1779999999999999</v>
      </c>
      <c r="D217" s="95">
        <v>9170</v>
      </c>
    </row>
    <row r="218" spans="1:4" s="1" customFormat="1" x14ac:dyDescent="0.25">
      <c r="A218" s="234">
        <v>9</v>
      </c>
      <c r="B218" s="234">
        <v>2014</v>
      </c>
      <c r="C218" s="28">
        <v>1.149</v>
      </c>
      <c r="D218" s="95">
        <v>9475</v>
      </c>
    </row>
    <row r="219" spans="1:4" s="1" customFormat="1" x14ac:dyDescent="0.25">
      <c r="A219" s="234">
        <v>10</v>
      </c>
      <c r="B219" s="234">
        <v>2014</v>
      </c>
      <c r="C219" s="28">
        <v>1.1299999999999999</v>
      </c>
      <c r="D219" s="95">
        <v>9775</v>
      </c>
    </row>
    <row r="220" spans="1:4" s="1" customFormat="1" x14ac:dyDescent="0.25">
      <c r="A220" s="234">
        <v>11</v>
      </c>
      <c r="B220" s="234">
        <v>2014</v>
      </c>
      <c r="C220" s="28">
        <v>1.1479999999999999</v>
      </c>
      <c r="D220" s="95">
        <v>10093</v>
      </c>
    </row>
    <row r="221" spans="1:4" s="1" customFormat="1" x14ac:dyDescent="0.25">
      <c r="A221" s="234">
        <v>12</v>
      </c>
      <c r="B221" s="234">
        <v>2014</v>
      </c>
      <c r="C221" s="28">
        <v>1.26</v>
      </c>
      <c r="D221" s="95">
        <v>8331</v>
      </c>
    </row>
    <row r="222" spans="1:4" s="1" customFormat="1" x14ac:dyDescent="0.25">
      <c r="A222" s="234">
        <v>13</v>
      </c>
      <c r="B222" s="234">
        <v>2014</v>
      </c>
      <c r="C222" s="28">
        <v>1.2210000000000001</v>
      </c>
      <c r="D222" s="95">
        <v>10602</v>
      </c>
    </row>
    <row r="223" spans="1:4" s="1" customFormat="1" x14ac:dyDescent="0.25">
      <c r="A223" s="234">
        <v>14</v>
      </c>
      <c r="B223" s="234">
        <v>2014</v>
      </c>
      <c r="C223" s="28">
        <v>1.1160000000000001</v>
      </c>
      <c r="D223" s="95">
        <v>7922</v>
      </c>
    </row>
    <row r="224" spans="1:4" s="1" customFormat="1" x14ac:dyDescent="0.25">
      <c r="A224" s="234">
        <v>15</v>
      </c>
      <c r="B224" s="234">
        <v>2014</v>
      </c>
      <c r="C224" s="28">
        <v>1.2749999999999999</v>
      </c>
      <c r="D224" s="95">
        <v>8846</v>
      </c>
    </row>
    <row r="225" spans="1:4" s="1" customFormat="1" x14ac:dyDescent="0.25">
      <c r="A225" s="234">
        <v>16</v>
      </c>
      <c r="B225" s="234">
        <v>2014</v>
      </c>
      <c r="C225" s="29">
        <v>1.288</v>
      </c>
      <c r="D225" s="95">
        <v>9275</v>
      </c>
    </row>
    <row r="226" spans="1:4" s="1" customFormat="1" x14ac:dyDescent="0.25">
      <c r="A226" s="234">
        <v>17</v>
      </c>
      <c r="B226" s="234">
        <v>2014</v>
      </c>
      <c r="C226" s="18">
        <v>1.254</v>
      </c>
      <c r="D226" s="95">
        <v>8577</v>
      </c>
    </row>
    <row r="227" spans="1:4" s="1" customFormat="1" x14ac:dyDescent="0.25">
      <c r="A227" s="234">
        <v>18</v>
      </c>
      <c r="B227" s="234">
        <v>2014</v>
      </c>
      <c r="C227" s="18">
        <v>1.2629999999999999</v>
      </c>
      <c r="D227" s="20">
        <v>9466</v>
      </c>
    </row>
    <row r="228" spans="1:4" s="1" customFormat="1" x14ac:dyDescent="0.25">
      <c r="A228" s="234">
        <v>19</v>
      </c>
      <c r="B228" s="234">
        <v>2014</v>
      </c>
      <c r="C228" s="18">
        <v>1.276</v>
      </c>
      <c r="D228" s="20">
        <v>9498</v>
      </c>
    </row>
    <row r="229" spans="1:4" s="1" customFormat="1" x14ac:dyDescent="0.25">
      <c r="A229" s="234">
        <v>20</v>
      </c>
      <c r="B229" s="234">
        <v>2014</v>
      </c>
      <c r="C229" s="18">
        <v>1.276</v>
      </c>
      <c r="D229" s="20">
        <v>7940</v>
      </c>
    </row>
    <row r="230" spans="1:4" s="1" customFormat="1" x14ac:dyDescent="0.25">
      <c r="A230" s="234">
        <v>21</v>
      </c>
      <c r="B230" s="234">
        <v>2014</v>
      </c>
      <c r="C230" s="21">
        <v>1.2789999999999999</v>
      </c>
      <c r="D230" s="20">
        <v>9093</v>
      </c>
    </row>
    <row r="231" spans="1:4" s="1" customFormat="1" x14ac:dyDescent="0.25">
      <c r="A231" s="234">
        <v>22</v>
      </c>
      <c r="B231" s="234">
        <v>2014</v>
      </c>
      <c r="C231" s="21">
        <v>1.34</v>
      </c>
      <c r="D231" s="20">
        <v>7807</v>
      </c>
    </row>
    <row r="232" spans="1:4" s="1" customFormat="1" x14ac:dyDescent="0.25">
      <c r="A232" s="234">
        <v>23</v>
      </c>
      <c r="B232" s="234">
        <v>2014</v>
      </c>
      <c r="C232" s="30">
        <v>1.347</v>
      </c>
      <c r="D232" s="20">
        <v>8751</v>
      </c>
    </row>
    <row r="233" spans="1:4" s="1" customFormat="1" x14ac:dyDescent="0.25">
      <c r="A233" s="234">
        <v>24</v>
      </c>
      <c r="B233" s="234">
        <v>2014</v>
      </c>
      <c r="C233" s="28">
        <v>1.365</v>
      </c>
      <c r="D233" s="20">
        <v>8458</v>
      </c>
    </row>
    <row r="234" spans="1:4" s="1" customFormat="1" x14ac:dyDescent="0.25">
      <c r="A234" s="234">
        <v>25</v>
      </c>
      <c r="B234" s="234">
        <v>2014</v>
      </c>
      <c r="C234" s="28">
        <v>1.37</v>
      </c>
      <c r="D234" s="20">
        <v>9645</v>
      </c>
    </row>
    <row r="235" spans="1:4" s="1" customFormat="1" x14ac:dyDescent="0.25">
      <c r="A235" s="234">
        <v>26</v>
      </c>
      <c r="B235" s="234">
        <v>2014</v>
      </c>
      <c r="C235" s="31">
        <v>1.387</v>
      </c>
      <c r="D235" s="24">
        <v>8743</v>
      </c>
    </row>
    <row r="236" spans="1:4" s="1" customFormat="1" x14ac:dyDescent="0.25">
      <c r="A236" s="234">
        <v>27</v>
      </c>
      <c r="B236" s="234">
        <v>2014</v>
      </c>
      <c r="C236" s="32">
        <v>1.419</v>
      </c>
      <c r="D236" s="33">
        <v>10093</v>
      </c>
    </row>
    <row r="237" spans="1:4" s="1" customFormat="1" x14ac:dyDescent="0.25">
      <c r="A237" s="234">
        <v>28</v>
      </c>
      <c r="B237" s="234">
        <v>2014</v>
      </c>
      <c r="C237" s="27">
        <v>1.39</v>
      </c>
      <c r="D237" s="26">
        <v>9240</v>
      </c>
    </row>
    <row r="238" spans="1:4" s="1" customFormat="1" x14ac:dyDescent="0.25">
      <c r="A238" s="234">
        <v>29</v>
      </c>
      <c r="B238" s="234">
        <v>2014</v>
      </c>
      <c r="C238" s="28">
        <v>1.329</v>
      </c>
      <c r="D238" s="20">
        <v>9419</v>
      </c>
    </row>
    <row r="239" spans="1:4" s="1" customFormat="1" x14ac:dyDescent="0.25">
      <c r="A239" s="234">
        <v>30</v>
      </c>
      <c r="B239" s="234">
        <v>2014</v>
      </c>
      <c r="C239" s="28">
        <v>1.2629999999999999</v>
      </c>
      <c r="D239" s="95">
        <v>7062</v>
      </c>
    </row>
    <row r="240" spans="1:4" s="1" customFormat="1" x14ac:dyDescent="0.25">
      <c r="A240" s="234">
        <v>31</v>
      </c>
      <c r="B240" s="234">
        <v>2014</v>
      </c>
      <c r="C240" s="28">
        <v>1.276</v>
      </c>
      <c r="D240" s="95">
        <v>6720</v>
      </c>
    </row>
    <row r="241" spans="1:4" s="1" customFormat="1" x14ac:dyDescent="0.25">
      <c r="A241" s="234">
        <v>32</v>
      </c>
      <c r="B241" s="234">
        <v>2014</v>
      </c>
      <c r="C241" s="28">
        <v>1.306</v>
      </c>
      <c r="D241" s="20">
        <v>9600</v>
      </c>
    </row>
    <row r="242" spans="1:4" s="1" customFormat="1" x14ac:dyDescent="0.25">
      <c r="A242" s="234">
        <v>33</v>
      </c>
      <c r="B242" s="234">
        <v>2014</v>
      </c>
      <c r="C242" s="28">
        <v>1.3009999999999999</v>
      </c>
      <c r="D242" s="20">
        <v>9057</v>
      </c>
    </row>
    <row r="243" spans="1:4" s="1" customFormat="1" x14ac:dyDescent="0.25">
      <c r="A243" s="234">
        <v>34</v>
      </c>
      <c r="B243" s="234">
        <v>2014</v>
      </c>
      <c r="C243" s="28">
        <v>1.2989999999999999</v>
      </c>
      <c r="D243" s="19">
        <v>8078</v>
      </c>
    </row>
    <row r="244" spans="1:4" s="1" customFormat="1" x14ac:dyDescent="0.25">
      <c r="A244" s="234">
        <v>35</v>
      </c>
      <c r="B244" s="234">
        <v>2014</v>
      </c>
      <c r="C244" s="28">
        <v>1.29</v>
      </c>
      <c r="D244" s="20">
        <v>8498</v>
      </c>
    </row>
    <row r="245" spans="1:4" s="1" customFormat="1" x14ac:dyDescent="0.25">
      <c r="A245" s="234">
        <v>36</v>
      </c>
      <c r="B245" s="234">
        <v>2014</v>
      </c>
      <c r="C245" s="28">
        <v>1.302</v>
      </c>
      <c r="D245" s="20">
        <v>8872</v>
      </c>
    </row>
    <row r="246" spans="1:4" s="1" customFormat="1" x14ac:dyDescent="0.25">
      <c r="A246" s="234">
        <v>37</v>
      </c>
      <c r="B246" s="234">
        <v>2014</v>
      </c>
      <c r="C246" s="28">
        <v>1.29</v>
      </c>
      <c r="D246" s="20">
        <v>9543</v>
      </c>
    </row>
    <row r="247" spans="1:4" s="1" customFormat="1" x14ac:dyDescent="0.25">
      <c r="A247" s="234">
        <v>38</v>
      </c>
      <c r="B247" s="234">
        <v>2014</v>
      </c>
      <c r="C247" s="28">
        <v>1.24</v>
      </c>
      <c r="D247" s="20">
        <v>8805</v>
      </c>
    </row>
    <row r="248" spans="1:4" s="1" customFormat="1" x14ac:dyDescent="0.25">
      <c r="A248" s="234">
        <v>39</v>
      </c>
      <c r="B248" s="234">
        <v>2014</v>
      </c>
      <c r="C248" s="28">
        <v>1.1659999999999999</v>
      </c>
      <c r="D248" s="20">
        <v>9583</v>
      </c>
    </row>
    <row r="249" spans="1:4" s="1" customFormat="1" x14ac:dyDescent="0.25">
      <c r="A249" s="234">
        <v>40</v>
      </c>
      <c r="B249" s="234">
        <v>2014</v>
      </c>
      <c r="C249" s="28">
        <v>1.125</v>
      </c>
      <c r="D249" s="20">
        <v>7806</v>
      </c>
    </row>
    <row r="250" spans="1:4" s="1" customFormat="1" x14ac:dyDescent="0.25">
      <c r="A250" s="234">
        <v>41</v>
      </c>
      <c r="B250" s="234">
        <v>2014</v>
      </c>
      <c r="C250" s="28">
        <v>1.081</v>
      </c>
      <c r="D250" s="20">
        <v>10118</v>
      </c>
    </row>
    <row r="251" spans="1:4" s="1" customFormat="1" x14ac:dyDescent="0.25">
      <c r="A251" s="234">
        <v>42</v>
      </c>
      <c r="B251" s="234">
        <v>2014</v>
      </c>
      <c r="C251" s="28">
        <v>1.083</v>
      </c>
      <c r="D251" s="20">
        <v>9665</v>
      </c>
    </row>
    <row r="252" spans="1:4" s="1" customFormat="1" x14ac:dyDescent="0.25">
      <c r="A252" s="234">
        <v>43</v>
      </c>
      <c r="B252" s="234">
        <v>2014</v>
      </c>
      <c r="C252" s="28">
        <v>1.093</v>
      </c>
      <c r="D252" s="20">
        <v>8936</v>
      </c>
    </row>
    <row r="253" spans="1:4" s="1" customFormat="1" x14ac:dyDescent="0.25">
      <c r="A253" s="234">
        <v>44</v>
      </c>
      <c r="B253" s="234">
        <v>2014</v>
      </c>
      <c r="C253" s="28">
        <v>1.1020000000000001</v>
      </c>
      <c r="D253" s="20">
        <v>8233</v>
      </c>
    </row>
    <row r="254" spans="1:4" s="1" customFormat="1" x14ac:dyDescent="0.25">
      <c r="A254" s="234">
        <v>45</v>
      </c>
      <c r="B254" s="234">
        <v>2014</v>
      </c>
      <c r="C254" s="28">
        <v>1.101</v>
      </c>
      <c r="D254" s="20">
        <v>8030</v>
      </c>
    </row>
    <row r="255" spans="1:4" s="1" customFormat="1" x14ac:dyDescent="0.25">
      <c r="A255" s="234">
        <v>46</v>
      </c>
      <c r="B255" s="234">
        <v>2014</v>
      </c>
      <c r="C255" s="28">
        <v>1.101</v>
      </c>
      <c r="D255" s="20">
        <v>8113</v>
      </c>
    </row>
    <row r="256" spans="1:4" s="1" customFormat="1" x14ac:dyDescent="0.25">
      <c r="A256" s="234">
        <v>47</v>
      </c>
      <c r="B256" s="234">
        <v>2014</v>
      </c>
      <c r="C256" s="28">
        <v>1.107</v>
      </c>
      <c r="D256" s="20">
        <v>9206</v>
      </c>
    </row>
    <row r="257" spans="1:4" s="1" customFormat="1" x14ac:dyDescent="0.25">
      <c r="A257" s="234">
        <v>48</v>
      </c>
      <c r="B257" s="234">
        <v>2014</v>
      </c>
      <c r="C257" s="28">
        <v>1.1080000000000001</v>
      </c>
      <c r="D257" s="20">
        <v>9319</v>
      </c>
    </row>
    <row r="258" spans="1:4" s="1" customFormat="1" x14ac:dyDescent="0.25">
      <c r="A258" s="234">
        <v>49</v>
      </c>
      <c r="B258" s="234">
        <v>2014</v>
      </c>
      <c r="C258" s="29">
        <v>1.07</v>
      </c>
      <c r="D258" s="34">
        <v>10394</v>
      </c>
    </row>
    <row r="259" spans="1:4" s="1" customFormat="1" x14ac:dyDescent="0.25">
      <c r="A259" s="234">
        <v>50</v>
      </c>
      <c r="B259" s="234">
        <v>2014</v>
      </c>
      <c r="C259" s="99">
        <v>1.0409999999999999</v>
      </c>
      <c r="D259" s="100">
        <v>10792</v>
      </c>
    </row>
    <row r="260" spans="1:4" s="1" customFormat="1" x14ac:dyDescent="0.25">
      <c r="A260" s="234">
        <v>51</v>
      </c>
      <c r="B260" s="234">
        <v>2014</v>
      </c>
      <c r="C260" s="99">
        <v>1.042</v>
      </c>
      <c r="D260" s="100">
        <v>10135</v>
      </c>
    </row>
    <row r="261" spans="1:4" s="1" customFormat="1" ht="15.75" thickBot="1" x14ac:dyDescent="0.3">
      <c r="A261" s="234">
        <v>52</v>
      </c>
      <c r="B261" s="234">
        <v>2014</v>
      </c>
      <c r="C261" s="101">
        <v>1.0349999999999999</v>
      </c>
      <c r="D261" s="102">
        <v>6598</v>
      </c>
    </row>
    <row r="262" spans="1:4" s="1" customFormat="1" x14ac:dyDescent="0.25">
      <c r="A262" s="234">
        <v>1</v>
      </c>
      <c r="B262" s="234">
        <v>2015</v>
      </c>
      <c r="C262" s="27"/>
      <c r="D262" s="26"/>
    </row>
    <row r="263" spans="1:4" s="1" customFormat="1" x14ac:dyDescent="0.25">
      <c r="A263" s="234">
        <v>2</v>
      </c>
      <c r="B263" s="234">
        <v>2015</v>
      </c>
      <c r="C263" s="18">
        <v>1.038</v>
      </c>
      <c r="D263" s="19">
        <v>8119</v>
      </c>
    </row>
    <row r="264" spans="1:4" s="1" customFormat="1" x14ac:dyDescent="0.25">
      <c r="A264" s="234">
        <v>3</v>
      </c>
      <c r="B264" s="234">
        <v>2015</v>
      </c>
      <c r="C264" s="18">
        <v>1.0389999999999999</v>
      </c>
      <c r="D264" s="108">
        <v>9738</v>
      </c>
    </row>
    <row r="265" spans="1:4" s="1" customFormat="1" x14ac:dyDescent="0.25">
      <c r="A265" s="234">
        <v>4</v>
      </c>
      <c r="B265" s="234">
        <v>2015</v>
      </c>
      <c r="C265" s="27">
        <v>1.04</v>
      </c>
      <c r="D265" s="107">
        <v>9863</v>
      </c>
    </row>
    <row r="266" spans="1:4" s="1" customFormat="1" x14ac:dyDescent="0.25">
      <c r="A266" s="234">
        <v>5</v>
      </c>
      <c r="B266" s="234">
        <v>2015</v>
      </c>
      <c r="C266" s="28">
        <v>1.0349999999999999</v>
      </c>
      <c r="D266" s="108">
        <v>8667</v>
      </c>
    </row>
    <row r="267" spans="1:4" s="1" customFormat="1" x14ac:dyDescent="0.25">
      <c r="A267" s="234">
        <v>6</v>
      </c>
      <c r="B267" s="234">
        <v>2015</v>
      </c>
      <c r="C267" s="28">
        <v>1.05</v>
      </c>
      <c r="D267" s="108">
        <v>7602</v>
      </c>
    </row>
    <row r="268" spans="1:4" s="1" customFormat="1" x14ac:dyDescent="0.25">
      <c r="A268" s="234">
        <v>7</v>
      </c>
      <c r="B268" s="234">
        <v>2015</v>
      </c>
      <c r="C268" s="28">
        <v>1.0640000000000001</v>
      </c>
      <c r="D268" s="108">
        <v>8532</v>
      </c>
    </row>
    <row r="269" spans="1:4" s="1" customFormat="1" x14ac:dyDescent="0.25">
      <c r="A269" s="234">
        <v>8</v>
      </c>
      <c r="B269" s="234">
        <v>2015</v>
      </c>
      <c r="C269" s="28">
        <v>1.1060000000000001</v>
      </c>
      <c r="D269" s="95">
        <v>10008</v>
      </c>
    </row>
    <row r="270" spans="1:4" s="1" customFormat="1" x14ac:dyDescent="0.25">
      <c r="A270" s="234">
        <v>9</v>
      </c>
      <c r="B270" s="234">
        <v>2015</v>
      </c>
      <c r="C270" s="28">
        <v>1.1659999999999999</v>
      </c>
      <c r="D270" s="95">
        <v>9613</v>
      </c>
    </row>
    <row r="271" spans="1:4" s="1" customFormat="1" x14ac:dyDescent="0.25">
      <c r="A271" s="234">
        <v>10</v>
      </c>
      <c r="B271" s="234">
        <v>2015</v>
      </c>
      <c r="C271" s="28">
        <v>1.1639999999999999</v>
      </c>
      <c r="D271" s="95">
        <v>9662</v>
      </c>
    </row>
    <row r="272" spans="1:4" s="1" customFormat="1" x14ac:dyDescent="0.25">
      <c r="A272" s="234">
        <v>11</v>
      </c>
      <c r="B272" s="234">
        <v>2015</v>
      </c>
      <c r="C272" s="28">
        <v>1.133</v>
      </c>
      <c r="D272" s="95">
        <v>9428</v>
      </c>
    </row>
    <row r="273" spans="1:4" s="1" customFormat="1" x14ac:dyDescent="0.25">
      <c r="A273" s="234">
        <v>12</v>
      </c>
      <c r="B273" s="234">
        <v>2015</v>
      </c>
      <c r="C273" s="28">
        <v>1.1060000000000001</v>
      </c>
      <c r="D273" s="95">
        <v>9332</v>
      </c>
    </row>
    <row r="274" spans="1:4" s="1" customFormat="1" x14ac:dyDescent="0.25">
      <c r="A274" s="234">
        <v>13</v>
      </c>
      <c r="B274" s="234">
        <v>2015</v>
      </c>
      <c r="C274" s="28">
        <v>1.1060000000000001</v>
      </c>
      <c r="D274" s="95">
        <v>9008</v>
      </c>
    </row>
    <row r="275" spans="1:4" s="1" customFormat="1" x14ac:dyDescent="0.25">
      <c r="A275" s="234">
        <v>14</v>
      </c>
      <c r="B275" s="234">
        <v>2015</v>
      </c>
      <c r="C275" s="28">
        <v>1.115</v>
      </c>
      <c r="D275" s="95">
        <v>9238</v>
      </c>
    </row>
    <row r="276" spans="1:4" s="1" customFormat="1" x14ac:dyDescent="0.25">
      <c r="A276" s="234">
        <v>15</v>
      </c>
      <c r="B276" s="234">
        <v>2015</v>
      </c>
      <c r="C276" s="28">
        <v>1.1140000000000001</v>
      </c>
      <c r="D276" s="95">
        <v>7580</v>
      </c>
    </row>
    <row r="277" spans="1:4" s="1" customFormat="1" x14ac:dyDescent="0.25">
      <c r="A277" s="234">
        <v>16</v>
      </c>
      <c r="B277" s="234">
        <v>2015</v>
      </c>
      <c r="C277" s="29">
        <v>1.1459999999999999</v>
      </c>
      <c r="D277" s="95">
        <v>8215</v>
      </c>
    </row>
    <row r="278" spans="1:4" s="1" customFormat="1" x14ac:dyDescent="0.25">
      <c r="A278" s="234">
        <v>17</v>
      </c>
      <c r="B278" s="234">
        <v>2015</v>
      </c>
      <c r="C278" s="18">
        <v>1.1859999999999999</v>
      </c>
      <c r="D278" s="95">
        <v>9615</v>
      </c>
    </row>
    <row r="279" spans="1:4" s="1" customFormat="1" x14ac:dyDescent="0.25">
      <c r="A279" s="234">
        <v>18</v>
      </c>
      <c r="B279" s="234">
        <v>2015</v>
      </c>
      <c r="C279" s="18">
        <v>1.1539999999999999</v>
      </c>
      <c r="D279" s="95">
        <v>10282</v>
      </c>
    </row>
    <row r="280" spans="1:4" s="1" customFormat="1" x14ac:dyDescent="0.25">
      <c r="A280" s="234">
        <v>19</v>
      </c>
      <c r="B280" s="234">
        <v>2015</v>
      </c>
      <c r="C280" s="18">
        <v>1.1020000000000001</v>
      </c>
      <c r="D280" s="20">
        <v>9585</v>
      </c>
    </row>
    <row r="281" spans="1:4" s="1" customFormat="1" x14ac:dyDescent="0.25">
      <c r="A281" s="234">
        <v>20</v>
      </c>
      <c r="B281" s="234">
        <v>2015</v>
      </c>
      <c r="C281" s="18">
        <v>1.105</v>
      </c>
      <c r="D281" s="20">
        <v>9200</v>
      </c>
    </row>
    <row r="282" spans="1:4" s="1" customFormat="1" x14ac:dyDescent="0.25">
      <c r="A282" s="234">
        <v>21</v>
      </c>
      <c r="B282" s="234">
        <v>2015</v>
      </c>
      <c r="C282" s="21">
        <v>1.115</v>
      </c>
      <c r="D282" s="20">
        <v>8456</v>
      </c>
    </row>
    <row r="283" spans="1:4" s="1" customFormat="1" x14ac:dyDescent="0.25">
      <c r="A283" s="234">
        <v>22</v>
      </c>
      <c r="B283" s="234">
        <v>2015</v>
      </c>
      <c r="C283" s="21">
        <v>1.135</v>
      </c>
      <c r="D283" s="20">
        <v>8055</v>
      </c>
    </row>
    <row r="284" spans="1:4" s="1" customFormat="1" x14ac:dyDescent="0.25">
      <c r="A284" s="234">
        <v>23</v>
      </c>
      <c r="B284" s="234">
        <v>2015</v>
      </c>
      <c r="C284" s="30">
        <v>1.1339999999999999</v>
      </c>
      <c r="D284" s="20">
        <v>8249</v>
      </c>
    </row>
    <row r="285" spans="1:4" s="1" customFormat="1" x14ac:dyDescent="0.25">
      <c r="A285" s="234">
        <v>24</v>
      </c>
      <c r="B285" s="234">
        <v>2015</v>
      </c>
      <c r="C285" s="28">
        <v>1.1459999999999999</v>
      </c>
      <c r="D285" s="20">
        <v>9807</v>
      </c>
    </row>
    <row r="286" spans="1:4" s="1" customFormat="1" x14ac:dyDescent="0.25">
      <c r="A286" s="234">
        <v>25</v>
      </c>
      <c r="B286" s="234">
        <v>2015</v>
      </c>
      <c r="C286" s="28">
        <v>1.1739999999999999</v>
      </c>
      <c r="D286" s="20">
        <v>8365</v>
      </c>
    </row>
    <row r="287" spans="1:4" s="1" customFormat="1" x14ac:dyDescent="0.25">
      <c r="A287" s="234">
        <v>26</v>
      </c>
      <c r="B287" s="234">
        <v>2015</v>
      </c>
      <c r="C287" s="31">
        <v>1.147</v>
      </c>
      <c r="D287" s="24">
        <v>10790</v>
      </c>
    </row>
    <row r="288" spans="1:4" s="1" customFormat="1" x14ac:dyDescent="0.25">
      <c r="A288" s="234">
        <v>27</v>
      </c>
      <c r="B288" s="234">
        <v>2015</v>
      </c>
      <c r="C288" s="32">
        <v>1.083</v>
      </c>
      <c r="D288" s="33">
        <v>8365</v>
      </c>
    </row>
    <row r="289" spans="1:4" s="1" customFormat="1" x14ac:dyDescent="0.25">
      <c r="A289" s="234">
        <v>28</v>
      </c>
      <c r="B289" s="234">
        <v>2015</v>
      </c>
      <c r="C289" s="27">
        <v>1.085</v>
      </c>
      <c r="D289" s="26">
        <v>9207</v>
      </c>
    </row>
    <row r="290" spans="1:4" s="1" customFormat="1" x14ac:dyDescent="0.25">
      <c r="A290" s="234">
        <v>29</v>
      </c>
      <c r="B290" s="234">
        <v>2015</v>
      </c>
      <c r="C290" s="28">
        <v>1.091</v>
      </c>
      <c r="D290" s="20">
        <v>7619</v>
      </c>
    </row>
    <row r="291" spans="1:4" s="1" customFormat="1" x14ac:dyDescent="0.25">
      <c r="A291" s="234">
        <v>30</v>
      </c>
      <c r="B291" s="234">
        <v>2015</v>
      </c>
      <c r="C291" s="28">
        <v>1.095</v>
      </c>
      <c r="D291" s="95">
        <v>7948</v>
      </c>
    </row>
    <row r="292" spans="1:4" s="1" customFormat="1" x14ac:dyDescent="0.25">
      <c r="A292" s="234">
        <v>31</v>
      </c>
      <c r="B292" s="234">
        <v>2015</v>
      </c>
      <c r="C292" s="28">
        <v>1.097</v>
      </c>
      <c r="D292" s="95">
        <v>8167</v>
      </c>
    </row>
    <row r="293" spans="1:4" s="1" customFormat="1" x14ac:dyDescent="0.25">
      <c r="A293" s="234">
        <v>32</v>
      </c>
      <c r="B293" s="234">
        <v>2015</v>
      </c>
      <c r="C293" s="28">
        <v>1.097</v>
      </c>
      <c r="D293" s="20">
        <v>10200</v>
      </c>
    </row>
    <row r="294" spans="1:4" s="1" customFormat="1" x14ac:dyDescent="0.25">
      <c r="A294" s="234">
        <v>33</v>
      </c>
      <c r="B294" s="234">
        <v>2015</v>
      </c>
      <c r="C294" s="28">
        <v>1.0920000000000001</v>
      </c>
      <c r="D294" s="20">
        <v>9070</v>
      </c>
    </row>
    <row r="295" spans="1:4" s="1" customFormat="1" x14ac:dyDescent="0.25">
      <c r="A295" s="234">
        <v>34</v>
      </c>
      <c r="B295" s="234">
        <v>2015</v>
      </c>
      <c r="C295" s="28">
        <v>1.0840000000000001</v>
      </c>
      <c r="D295" s="19">
        <v>8980</v>
      </c>
    </row>
    <row r="296" spans="1:4" s="1" customFormat="1" x14ac:dyDescent="0.25">
      <c r="A296" s="234">
        <v>35</v>
      </c>
      <c r="B296" s="234">
        <v>2015</v>
      </c>
      <c r="C296" s="28">
        <v>1.0760000000000001</v>
      </c>
      <c r="D296" s="20">
        <v>8730</v>
      </c>
    </row>
    <row r="297" spans="1:4" s="1" customFormat="1" x14ac:dyDescent="0.25">
      <c r="A297" s="234">
        <v>36</v>
      </c>
      <c r="B297" s="234">
        <v>2015</v>
      </c>
      <c r="C297" s="28">
        <v>1.107</v>
      </c>
      <c r="D297" s="20">
        <v>9032</v>
      </c>
    </row>
    <row r="298" spans="1:4" s="1" customFormat="1" x14ac:dyDescent="0.25">
      <c r="A298" s="234">
        <v>37</v>
      </c>
      <c r="B298" s="234">
        <v>2015</v>
      </c>
      <c r="C298" s="28">
        <v>1.147</v>
      </c>
      <c r="D298" s="20">
        <v>8582</v>
      </c>
    </row>
    <row r="299" spans="1:4" s="1" customFormat="1" x14ac:dyDescent="0.25">
      <c r="A299" s="234">
        <v>38</v>
      </c>
      <c r="B299" s="234">
        <v>2015</v>
      </c>
      <c r="C299" s="28">
        <v>1.177</v>
      </c>
      <c r="D299" s="20">
        <v>8418</v>
      </c>
    </row>
    <row r="300" spans="1:4" s="1" customFormat="1" x14ac:dyDescent="0.25">
      <c r="A300" s="234">
        <v>39</v>
      </c>
      <c r="B300" s="234">
        <v>2015</v>
      </c>
      <c r="C300" s="28">
        <v>1.179</v>
      </c>
      <c r="D300" s="20">
        <v>10535</v>
      </c>
    </row>
    <row r="301" spans="1:4" s="1" customFormat="1" x14ac:dyDescent="0.25">
      <c r="A301" s="234">
        <v>40</v>
      </c>
      <c r="B301" s="234">
        <v>2015</v>
      </c>
      <c r="C301" s="28">
        <v>1.1299999999999999</v>
      </c>
      <c r="D301" s="20">
        <v>9317</v>
      </c>
    </row>
    <row r="302" spans="1:4" s="1" customFormat="1" x14ac:dyDescent="0.25">
      <c r="A302" s="234">
        <v>41</v>
      </c>
      <c r="B302" s="234">
        <v>2015</v>
      </c>
      <c r="C302" s="28">
        <v>1.125</v>
      </c>
      <c r="D302" s="20">
        <v>8234</v>
      </c>
    </row>
    <row r="303" spans="1:4" s="1" customFormat="1" x14ac:dyDescent="0.25">
      <c r="A303" s="234">
        <v>42</v>
      </c>
      <c r="B303" s="234">
        <v>2015</v>
      </c>
      <c r="C303" s="28">
        <v>1.123</v>
      </c>
      <c r="D303" s="20">
        <v>8134</v>
      </c>
    </row>
    <row r="304" spans="1:4" s="1" customFormat="1" x14ac:dyDescent="0.25">
      <c r="A304" s="234">
        <v>43</v>
      </c>
      <c r="B304" s="234">
        <v>2015</v>
      </c>
      <c r="C304" s="28">
        <v>1.1080000000000001</v>
      </c>
      <c r="D304" s="20">
        <v>8338</v>
      </c>
    </row>
    <row r="305" spans="1:4" s="1" customFormat="1" x14ac:dyDescent="0.25">
      <c r="A305" s="234">
        <v>44</v>
      </c>
      <c r="B305" s="234">
        <v>2015</v>
      </c>
      <c r="C305" s="28">
        <v>1.109</v>
      </c>
      <c r="D305" s="20">
        <v>9112</v>
      </c>
    </row>
    <row r="306" spans="1:4" s="1" customFormat="1" x14ac:dyDescent="0.25">
      <c r="A306" s="234">
        <v>45</v>
      </c>
      <c r="B306" s="234">
        <v>2015</v>
      </c>
      <c r="C306" s="28">
        <v>1.0860000000000001</v>
      </c>
      <c r="D306" s="20">
        <v>8562</v>
      </c>
    </row>
    <row r="307" spans="1:4" s="1" customFormat="1" x14ac:dyDescent="0.25">
      <c r="A307" s="234">
        <v>46</v>
      </c>
      <c r="B307" s="234">
        <v>2015</v>
      </c>
      <c r="C307" s="28">
        <v>1.0489999999999999</v>
      </c>
      <c r="D307" s="20">
        <v>9524</v>
      </c>
    </row>
    <row r="308" spans="1:4" s="1" customFormat="1" x14ac:dyDescent="0.25">
      <c r="A308" s="234">
        <v>47</v>
      </c>
      <c r="B308" s="234">
        <v>2015</v>
      </c>
      <c r="C308" s="28">
        <v>1.032</v>
      </c>
      <c r="D308" s="20">
        <v>8282</v>
      </c>
    </row>
    <row r="309" spans="1:4" s="1" customFormat="1" x14ac:dyDescent="0.25">
      <c r="A309" s="234">
        <v>48</v>
      </c>
      <c r="B309" s="234">
        <v>2015</v>
      </c>
      <c r="C309" s="28">
        <v>0.99299999999999999</v>
      </c>
      <c r="D309" s="20">
        <v>8944</v>
      </c>
    </row>
    <row r="310" spans="1:4" s="1" customFormat="1" x14ac:dyDescent="0.25">
      <c r="A310" s="234">
        <v>49</v>
      </c>
      <c r="B310" s="234">
        <v>2015</v>
      </c>
      <c r="C310" s="29">
        <v>0.99399999999999999</v>
      </c>
      <c r="D310" s="34">
        <v>9149</v>
      </c>
    </row>
    <row r="311" spans="1:4" s="1" customFormat="1" x14ac:dyDescent="0.25">
      <c r="A311" s="234">
        <v>50</v>
      </c>
      <c r="B311" s="234">
        <v>2015</v>
      </c>
      <c r="C311" s="99">
        <v>0.99299999999999999</v>
      </c>
      <c r="D311" s="100">
        <v>9172</v>
      </c>
    </row>
    <row r="312" spans="1:4" s="1" customFormat="1" x14ac:dyDescent="0.25">
      <c r="A312" s="234">
        <v>51</v>
      </c>
      <c r="B312" s="234">
        <v>2015</v>
      </c>
      <c r="C312" s="99">
        <v>0.99299999999999999</v>
      </c>
      <c r="D312" s="100">
        <v>8877</v>
      </c>
    </row>
    <row r="313" spans="1:4" s="1" customFormat="1" x14ac:dyDescent="0.25">
      <c r="A313" s="234">
        <v>52</v>
      </c>
      <c r="B313" s="234">
        <v>2015</v>
      </c>
      <c r="C313" s="99">
        <v>0.995</v>
      </c>
      <c r="D313" s="100">
        <v>7992</v>
      </c>
    </row>
    <row r="314" spans="1:4" s="1" customFormat="1" x14ac:dyDescent="0.25">
      <c r="A314" s="234">
        <v>1</v>
      </c>
      <c r="B314" s="234">
        <v>2016</v>
      </c>
      <c r="C314" s="27"/>
      <c r="D314" s="26"/>
    </row>
    <row r="315" spans="1:4" s="1" customFormat="1" x14ac:dyDescent="0.25">
      <c r="A315" s="234">
        <v>2</v>
      </c>
      <c r="B315" s="234">
        <v>2016</v>
      </c>
      <c r="C315" s="18">
        <v>1.0129999999999999</v>
      </c>
      <c r="D315" s="19">
        <v>7992</v>
      </c>
    </row>
    <row r="316" spans="1:4" s="1" customFormat="1" x14ac:dyDescent="0.25">
      <c r="A316" s="234">
        <v>3</v>
      </c>
      <c r="B316" s="234">
        <v>2016</v>
      </c>
      <c r="C316" s="18">
        <v>1.036</v>
      </c>
      <c r="D316" s="108">
        <v>8866</v>
      </c>
    </row>
    <row r="317" spans="1:4" s="1" customFormat="1" x14ac:dyDescent="0.25">
      <c r="A317" s="234">
        <v>4</v>
      </c>
      <c r="B317" s="234">
        <v>2016</v>
      </c>
      <c r="C317" s="27">
        <v>1.036</v>
      </c>
      <c r="D317" s="107">
        <v>8964</v>
      </c>
    </row>
    <row r="318" spans="1:4" s="1" customFormat="1" x14ac:dyDescent="0.25">
      <c r="A318" s="234">
        <v>5</v>
      </c>
      <c r="B318" s="234">
        <v>2016</v>
      </c>
      <c r="C318" s="28">
        <v>1.0149999999999999</v>
      </c>
      <c r="D318" s="108">
        <v>8471</v>
      </c>
    </row>
    <row r="319" spans="1:4" s="1" customFormat="1" x14ac:dyDescent="0.25">
      <c r="A319" s="234">
        <v>6</v>
      </c>
      <c r="B319" s="234">
        <v>2016</v>
      </c>
      <c r="C319" s="28">
        <v>0.996</v>
      </c>
      <c r="D319" s="108">
        <v>9150</v>
      </c>
    </row>
    <row r="320" spans="1:4" s="1" customFormat="1" x14ac:dyDescent="0.25">
      <c r="A320" s="234">
        <v>7</v>
      </c>
      <c r="B320" s="234">
        <v>2016</v>
      </c>
      <c r="C320" s="28">
        <v>0.999</v>
      </c>
      <c r="D320" s="108">
        <v>9110</v>
      </c>
    </row>
    <row r="321" spans="1:4" s="1" customFormat="1" x14ac:dyDescent="0.25">
      <c r="A321" s="234">
        <v>8</v>
      </c>
      <c r="B321" s="234">
        <v>2016</v>
      </c>
      <c r="C321" s="28">
        <v>0.99</v>
      </c>
      <c r="D321" s="95">
        <v>8829</v>
      </c>
    </row>
    <row r="322" spans="1:4" s="1" customFormat="1" x14ac:dyDescent="0.25">
      <c r="A322" s="234">
        <v>9</v>
      </c>
      <c r="B322" s="234">
        <v>2016</v>
      </c>
      <c r="C322" s="28">
        <v>0.97099999999999997</v>
      </c>
      <c r="D322" s="95">
        <v>9944</v>
      </c>
    </row>
    <row r="323" spans="1:4" s="1" customFormat="1" x14ac:dyDescent="0.25">
      <c r="A323" s="234">
        <v>10</v>
      </c>
      <c r="B323" s="234">
        <v>2016</v>
      </c>
      <c r="C323" s="28">
        <v>0.97099999999999997</v>
      </c>
      <c r="D323" s="95">
        <v>9232</v>
      </c>
    </row>
    <row r="324" spans="1:4" s="1" customFormat="1" x14ac:dyDescent="0.25">
      <c r="A324" s="234">
        <v>11</v>
      </c>
      <c r="B324" s="234">
        <v>2016</v>
      </c>
      <c r="C324" s="28">
        <v>1.0129999999999999</v>
      </c>
      <c r="D324" s="95">
        <v>10032</v>
      </c>
    </row>
    <row r="325" spans="1:4" s="1" customFormat="1" x14ac:dyDescent="0.25">
      <c r="A325" s="234">
        <v>12</v>
      </c>
      <c r="B325" s="234">
        <v>2016</v>
      </c>
      <c r="C325" s="28">
        <v>1.034</v>
      </c>
      <c r="D325" s="95">
        <v>8642</v>
      </c>
    </row>
    <row r="326" spans="1:4" s="1" customFormat="1" x14ac:dyDescent="0.25">
      <c r="A326" s="234">
        <v>13</v>
      </c>
      <c r="B326" s="234">
        <v>2016</v>
      </c>
      <c r="C326" s="28">
        <v>1.0229999999999999</v>
      </c>
      <c r="D326" s="95">
        <v>8869</v>
      </c>
    </row>
    <row r="327" spans="1:4" s="1" customFormat="1" x14ac:dyDescent="0.25">
      <c r="A327" s="234">
        <v>14</v>
      </c>
      <c r="B327" s="234">
        <v>2016</v>
      </c>
      <c r="C327" s="28">
        <v>1.002</v>
      </c>
      <c r="D327" s="95">
        <v>9982</v>
      </c>
    </row>
    <row r="328" spans="1:4" s="1" customFormat="1" x14ac:dyDescent="0.25">
      <c r="A328" s="234">
        <v>15</v>
      </c>
      <c r="B328" s="234">
        <v>2016</v>
      </c>
      <c r="C328" s="28">
        <v>1.002</v>
      </c>
      <c r="D328" s="95">
        <v>9928</v>
      </c>
    </row>
    <row r="329" spans="1:4" s="1" customFormat="1" x14ac:dyDescent="0.25">
      <c r="A329" s="234">
        <v>16</v>
      </c>
      <c r="B329" s="234">
        <v>2016</v>
      </c>
      <c r="C329" s="29">
        <v>0.996</v>
      </c>
      <c r="D329" s="95">
        <v>10792</v>
      </c>
    </row>
    <row r="330" spans="1:4" s="1" customFormat="1" x14ac:dyDescent="0.25">
      <c r="A330" s="234">
        <v>17</v>
      </c>
      <c r="B330" s="234">
        <v>2016</v>
      </c>
      <c r="C330" s="18">
        <v>1.0009999999999999</v>
      </c>
      <c r="D330" s="95">
        <v>8998</v>
      </c>
    </row>
    <row r="331" spans="1:4" s="1" customFormat="1" x14ac:dyDescent="0.25">
      <c r="A331" s="234">
        <v>18</v>
      </c>
      <c r="B331" s="234">
        <v>2016</v>
      </c>
      <c r="C331" s="18">
        <v>1.016</v>
      </c>
      <c r="D331" s="95">
        <v>9538</v>
      </c>
    </row>
    <row r="332" spans="1:4" s="1" customFormat="1" x14ac:dyDescent="0.25">
      <c r="A332" s="234">
        <v>19</v>
      </c>
      <c r="B332" s="234">
        <v>2016</v>
      </c>
      <c r="C332" s="18">
        <v>1.0660000000000001</v>
      </c>
      <c r="D332" s="20">
        <v>8700</v>
      </c>
    </row>
    <row r="333" spans="1:4" s="1" customFormat="1" x14ac:dyDescent="0.25">
      <c r="A333" s="234">
        <v>20</v>
      </c>
      <c r="B333" s="234">
        <v>2016</v>
      </c>
      <c r="C333" s="18">
        <v>1.0960000000000001</v>
      </c>
      <c r="D333" s="20">
        <v>8154</v>
      </c>
    </row>
    <row r="334" spans="1:4" s="1" customFormat="1" x14ac:dyDescent="0.25">
      <c r="A334" s="234">
        <v>21</v>
      </c>
      <c r="B334" s="234">
        <v>2016</v>
      </c>
      <c r="C334" s="21">
        <v>1.091</v>
      </c>
      <c r="D334" s="20">
        <v>7981</v>
      </c>
    </row>
    <row r="335" spans="1:4" s="1" customFormat="1" x14ac:dyDescent="0.25">
      <c r="A335" s="234">
        <v>22</v>
      </c>
      <c r="B335" s="234">
        <v>2016</v>
      </c>
      <c r="C335" s="21">
        <v>1.1539999999999999</v>
      </c>
      <c r="D335" s="20">
        <v>9094</v>
      </c>
    </row>
    <row r="336" spans="1:4" s="1" customFormat="1" x14ac:dyDescent="0.25">
      <c r="A336" s="234">
        <v>23</v>
      </c>
      <c r="B336" s="234">
        <v>2016</v>
      </c>
      <c r="C336" s="30">
        <v>1.194</v>
      </c>
      <c r="D336" s="20">
        <v>8778</v>
      </c>
    </row>
    <row r="337" spans="1:4" s="1" customFormat="1" x14ac:dyDescent="0.25">
      <c r="A337" s="234">
        <v>24</v>
      </c>
      <c r="B337" s="234">
        <v>2016</v>
      </c>
      <c r="C337" s="28">
        <v>1.194</v>
      </c>
      <c r="D337" s="20">
        <v>8505</v>
      </c>
    </row>
    <row r="338" spans="1:4" s="1" customFormat="1" x14ac:dyDescent="0.25">
      <c r="A338" s="234">
        <v>25</v>
      </c>
      <c r="B338" s="234">
        <v>2016</v>
      </c>
      <c r="C338" s="28">
        <v>1.2230000000000001</v>
      </c>
      <c r="D338" s="20">
        <v>8520</v>
      </c>
    </row>
    <row r="339" spans="1:4" s="1" customFormat="1" x14ac:dyDescent="0.25">
      <c r="A339" s="234">
        <v>26</v>
      </c>
      <c r="B339" s="234">
        <v>2016</v>
      </c>
      <c r="C339" s="31">
        <v>1.25</v>
      </c>
      <c r="D339" s="24">
        <v>9013</v>
      </c>
    </row>
    <row r="340" spans="1:4" s="1" customFormat="1" x14ac:dyDescent="0.25">
      <c r="A340" s="234">
        <v>27</v>
      </c>
      <c r="B340" s="234">
        <v>2016</v>
      </c>
      <c r="C340" s="32">
        <v>1.274</v>
      </c>
      <c r="D340" s="33">
        <v>8324</v>
      </c>
    </row>
    <row r="341" spans="1:4" s="1" customFormat="1" x14ac:dyDescent="0.25">
      <c r="A341" s="234">
        <v>28</v>
      </c>
      <c r="B341" s="234">
        <v>2016</v>
      </c>
      <c r="C341" s="27">
        <v>1.2909999999999999</v>
      </c>
      <c r="D341" s="26">
        <v>8172</v>
      </c>
    </row>
    <row r="342" spans="1:4" s="1" customFormat="1" x14ac:dyDescent="0.25">
      <c r="A342" s="234">
        <v>29</v>
      </c>
      <c r="B342" s="234">
        <v>2016</v>
      </c>
      <c r="C342" s="28">
        <v>1.2929999999999999</v>
      </c>
      <c r="D342" s="20">
        <v>8184</v>
      </c>
    </row>
    <row r="343" spans="1:4" s="1" customFormat="1" x14ac:dyDescent="0.25">
      <c r="A343" s="234">
        <v>30</v>
      </c>
      <c r="B343" s="234">
        <v>2016</v>
      </c>
      <c r="C343" s="28">
        <v>1.292</v>
      </c>
      <c r="D343" s="95">
        <v>6864</v>
      </c>
    </row>
    <row r="344" spans="1:4" s="1" customFormat="1" x14ac:dyDescent="0.25">
      <c r="A344" s="234">
        <v>31</v>
      </c>
      <c r="B344" s="234">
        <v>2016</v>
      </c>
      <c r="C344" s="28">
        <v>1.292</v>
      </c>
      <c r="D344" s="95">
        <v>8452</v>
      </c>
    </row>
    <row r="345" spans="1:4" s="1" customFormat="1" x14ac:dyDescent="0.25">
      <c r="A345" s="234">
        <v>32</v>
      </c>
      <c r="B345" s="234">
        <v>2016</v>
      </c>
      <c r="C345" s="28">
        <v>1.2909999999999999</v>
      </c>
      <c r="D345" s="20">
        <v>7782</v>
      </c>
    </row>
    <row r="346" spans="1:4" s="1" customFormat="1" x14ac:dyDescent="0.25">
      <c r="A346" s="234">
        <v>33</v>
      </c>
      <c r="B346" s="234">
        <v>2016</v>
      </c>
      <c r="C346" s="28">
        <v>1.294</v>
      </c>
      <c r="D346" s="20">
        <v>7802</v>
      </c>
    </row>
    <row r="347" spans="1:4" s="1" customFormat="1" x14ac:dyDescent="0.25">
      <c r="A347" s="234">
        <v>34</v>
      </c>
      <c r="B347" s="234">
        <v>2016</v>
      </c>
      <c r="C347" s="28">
        <v>1.298</v>
      </c>
      <c r="D347" s="19">
        <v>8126</v>
      </c>
    </row>
    <row r="348" spans="1:4" s="1" customFormat="1" x14ac:dyDescent="0.25">
      <c r="A348" s="234">
        <v>35</v>
      </c>
      <c r="B348" s="234">
        <v>2016</v>
      </c>
      <c r="C348" s="28">
        <v>1.2969999999999999</v>
      </c>
      <c r="D348" s="20">
        <v>7882</v>
      </c>
    </row>
    <row r="349" spans="1:4" s="1" customFormat="1" x14ac:dyDescent="0.25">
      <c r="A349" s="234">
        <v>36</v>
      </c>
      <c r="B349" s="234">
        <v>2016</v>
      </c>
      <c r="C349" s="28">
        <v>1.2989999999999999</v>
      </c>
      <c r="D349" s="20">
        <v>8824</v>
      </c>
    </row>
    <row r="350" spans="1:4" s="1" customFormat="1" x14ac:dyDescent="0.25">
      <c r="A350" s="234">
        <v>37</v>
      </c>
      <c r="B350" s="234">
        <v>2016</v>
      </c>
      <c r="C350" s="28">
        <v>1.3029999999999999</v>
      </c>
      <c r="D350" s="20">
        <v>8234</v>
      </c>
    </row>
    <row r="351" spans="1:4" s="1" customFormat="1" x14ac:dyDescent="0.25">
      <c r="A351" s="234">
        <v>38</v>
      </c>
      <c r="B351" s="234">
        <v>2016</v>
      </c>
      <c r="C351" s="28">
        <v>1.327</v>
      </c>
      <c r="D351" s="20">
        <v>8250</v>
      </c>
    </row>
    <row r="352" spans="1:4" s="1" customFormat="1" x14ac:dyDescent="0.25">
      <c r="A352" s="234">
        <v>39</v>
      </c>
      <c r="B352" s="234">
        <v>2016</v>
      </c>
      <c r="C352" s="28">
        <v>1.337</v>
      </c>
      <c r="D352" s="20">
        <v>8880</v>
      </c>
    </row>
    <row r="353" spans="1:4" s="1" customFormat="1" x14ac:dyDescent="0.25">
      <c r="A353" s="234">
        <v>40</v>
      </c>
      <c r="B353" s="234">
        <v>2016</v>
      </c>
      <c r="C353" s="28">
        <v>1.2969999999999999</v>
      </c>
      <c r="D353" s="20">
        <v>10010</v>
      </c>
    </row>
    <row r="354" spans="1:4" s="1" customFormat="1" x14ac:dyDescent="0.25">
      <c r="A354" s="234">
        <v>41</v>
      </c>
      <c r="B354" s="234">
        <v>2016</v>
      </c>
      <c r="C354" s="28">
        <v>1.248</v>
      </c>
      <c r="D354" s="20">
        <v>8940</v>
      </c>
    </row>
    <row r="355" spans="1:4" s="1" customFormat="1" x14ac:dyDescent="0.25">
      <c r="A355" s="234">
        <v>42</v>
      </c>
      <c r="B355" s="234">
        <v>2016</v>
      </c>
      <c r="C355" s="28">
        <v>1.214</v>
      </c>
      <c r="D355" s="20">
        <v>8092</v>
      </c>
    </row>
    <row r="356" spans="1:4" s="1" customFormat="1" x14ac:dyDescent="0.25">
      <c r="A356" s="234">
        <v>43</v>
      </c>
      <c r="B356" s="234">
        <v>2016</v>
      </c>
      <c r="C356" s="28">
        <v>1.1919999999999999</v>
      </c>
      <c r="D356" s="20">
        <v>9474</v>
      </c>
    </row>
    <row r="357" spans="1:4" s="1" customFormat="1" x14ac:dyDescent="0.25">
      <c r="A357" s="234">
        <v>44</v>
      </c>
      <c r="B357" s="234">
        <v>2016</v>
      </c>
      <c r="C357" s="28">
        <v>1.1890000000000001</v>
      </c>
      <c r="D357" s="20">
        <v>8704</v>
      </c>
    </row>
    <row r="358" spans="1:4" s="1" customFormat="1" x14ac:dyDescent="0.25">
      <c r="A358" s="234">
        <v>45</v>
      </c>
      <c r="B358" s="234">
        <v>2016</v>
      </c>
      <c r="C358" s="28">
        <v>1.1859999999999999</v>
      </c>
      <c r="D358" s="20">
        <v>9779</v>
      </c>
    </row>
    <row r="359" spans="1:4" s="1" customFormat="1" x14ac:dyDescent="0.25">
      <c r="A359" s="234">
        <v>46</v>
      </c>
      <c r="B359" s="234">
        <v>2016</v>
      </c>
      <c r="C359" s="28">
        <v>1.1859999999999999</v>
      </c>
      <c r="D359" s="20">
        <v>9017</v>
      </c>
    </row>
    <row r="360" spans="1:4" s="1" customFormat="1" x14ac:dyDescent="0.25">
      <c r="A360" s="234">
        <v>47</v>
      </c>
      <c r="B360" s="234">
        <v>2016</v>
      </c>
      <c r="C360" s="28">
        <v>1.2</v>
      </c>
      <c r="D360" s="20">
        <v>9192</v>
      </c>
    </row>
    <row r="361" spans="1:4" s="1" customFormat="1" x14ac:dyDescent="0.25">
      <c r="A361" s="234">
        <v>48</v>
      </c>
      <c r="B361" s="234">
        <v>2016</v>
      </c>
      <c r="C361" s="28">
        <v>1.224</v>
      </c>
      <c r="D361" s="20">
        <v>8706</v>
      </c>
    </row>
    <row r="362" spans="1:4" s="1" customFormat="1" x14ac:dyDescent="0.25">
      <c r="A362" s="234">
        <v>49</v>
      </c>
      <c r="B362" s="234">
        <v>2016</v>
      </c>
      <c r="C362" s="29">
        <v>1.2373000000000001</v>
      </c>
      <c r="D362" s="34">
        <v>9244</v>
      </c>
    </row>
    <row r="363" spans="1:4" s="1" customFormat="1" x14ac:dyDescent="0.25">
      <c r="A363" s="234">
        <v>50</v>
      </c>
      <c r="B363" s="234">
        <v>2016</v>
      </c>
      <c r="C363" s="99">
        <v>1.256</v>
      </c>
      <c r="D363" s="100">
        <v>8314</v>
      </c>
    </row>
    <row r="364" spans="1:4" s="1" customFormat="1" x14ac:dyDescent="0.25">
      <c r="A364" s="234">
        <v>51</v>
      </c>
      <c r="B364" s="234">
        <v>2016</v>
      </c>
      <c r="C364" s="99">
        <v>1.22</v>
      </c>
      <c r="D364" s="100">
        <v>9652</v>
      </c>
    </row>
    <row r="365" spans="1:4" s="1" customFormat="1" x14ac:dyDescent="0.25">
      <c r="A365" s="234">
        <v>52</v>
      </c>
      <c r="B365" s="234">
        <v>2016</v>
      </c>
      <c r="C365" s="177"/>
      <c r="D365" s="178"/>
    </row>
    <row r="366" spans="1:4" s="1" customFormat="1" x14ac:dyDescent="0.25">
      <c r="A366" s="234">
        <v>1</v>
      </c>
      <c r="B366" s="234">
        <v>2017</v>
      </c>
      <c r="C366" s="185">
        <v>1.1910000000000001</v>
      </c>
      <c r="D366" s="26">
        <v>8372</v>
      </c>
    </row>
    <row r="367" spans="1:4" s="1" customFormat="1" x14ac:dyDescent="0.25">
      <c r="A367" s="234">
        <v>2</v>
      </c>
      <c r="B367" s="234">
        <v>2017</v>
      </c>
      <c r="C367" s="173">
        <v>1.228</v>
      </c>
      <c r="D367" s="26">
        <v>9456</v>
      </c>
    </row>
    <row r="368" spans="1:4" s="1" customFormat="1" x14ac:dyDescent="0.25">
      <c r="A368" s="234">
        <v>3</v>
      </c>
      <c r="B368" s="234">
        <v>2017</v>
      </c>
      <c r="C368" s="18">
        <v>1.19</v>
      </c>
      <c r="D368" s="19">
        <v>10054</v>
      </c>
    </row>
    <row r="369" spans="1:4" s="1" customFormat="1" x14ac:dyDescent="0.25">
      <c r="A369" s="234">
        <v>4</v>
      </c>
      <c r="B369" s="234">
        <v>2017</v>
      </c>
      <c r="C369" s="18">
        <v>1.1879999999999999</v>
      </c>
      <c r="D369" s="108">
        <v>9880</v>
      </c>
    </row>
    <row r="370" spans="1:4" s="1" customFormat="1" x14ac:dyDescent="0.25">
      <c r="A370" s="234">
        <v>5</v>
      </c>
      <c r="B370" s="234">
        <v>2017</v>
      </c>
      <c r="C370" s="27">
        <v>1.18</v>
      </c>
      <c r="D370" s="107">
        <v>10211</v>
      </c>
    </row>
    <row r="371" spans="1:4" s="1" customFormat="1" x14ac:dyDescent="0.25">
      <c r="A371" s="234">
        <v>6</v>
      </c>
      <c r="B371" s="234">
        <v>2017</v>
      </c>
      <c r="C371" s="28">
        <v>1.1890000000000001</v>
      </c>
      <c r="D371" s="108">
        <v>9460</v>
      </c>
    </row>
    <row r="372" spans="1:4" s="1" customFormat="1" x14ac:dyDescent="0.25">
      <c r="A372" s="234">
        <v>7</v>
      </c>
      <c r="B372" s="234">
        <v>2017</v>
      </c>
      <c r="C372" s="28">
        <v>1.1890000000000001</v>
      </c>
      <c r="D372" s="108">
        <v>9294</v>
      </c>
    </row>
    <row r="373" spans="1:4" s="1" customFormat="1" x14ac:dyDescent="0.25">
      <c r="A373" s="234">
        <v>8</v>
      </c>
      <c r="B373" s="234">
        <v>2017</v>
      </c>
      <c r="C373" s="28">
        <v>1.1870000000000001</v>
      </c>
      <c r="D373" s="108">
        <v>9551</v>
      </c>
    </row>
    <row r="374" spans="1:4" s="1" customFormat="1" x14ac:dyDescent="0.25">
      <c r="A374" s="234">
        <v>9</v>
      </c>
      <c r="B374" s="234">
        <v>2017</v>
      </c>
      <c r="C374" s="28">
        <v>1.1859999999999999</v>
      </c>
      <c r="D374" s="95">
        <v>9026</v>
      </c>
    </row>
    <row r="375" spans="1:4" s="1" customFormat="1" x14ac:dyDescent="0.25">
      <c r="A375" s="234">
        <v>10</v>
      </c>
      <c r="B375" s="234">
        <v>2017</v>
      </c>
      <c r="C375" s="28">
        <v>1.206</v>
      </c>
      <c r="D375" s="95">
        <v>9170</v>
      </c>
    </row>
    <row r="376" spans="1:4" s="1" customFormat="1" x14ac:dyDescent="0.25">
      <c r="A376" s="234">
        <v>11</v>
      </c>
      <c r="B376" s="234">
        <v>2017</v>
      </c>
      <c r="C376" s="28">
        <v>1.2270000000000001</v>
      </c>
      <c r="D376" s="95">
        <v>8864</v>
      </c>
    </row>
    <row r="377" spans="1:4" s="1" customFormat="1" x14ac:dyDescent="0.25">
      <c r="A377" s="234">
        <v>12</v>
      </c>
      <c r="B377" s="234">
        <v>2017</v>
      </c>
      <c r="C377" s="28">
        <v>1.2410000000000001</v>
      </c>
      <c r="D377" s="95">
        <v>9628</v>
      </c>
    </row>
    <row r="378" spans="1:4" s="1" customFormat="1" x14ac:dyDescent="0.25">
      <c r="A378" s="234">
        <v>13</v>
      </c>
      <c r="B378" s="234">
        <v>2017</v>
      </c>
      <c r="C378" s="28">
        <v>1.268</v>
      </c>
      <c r="D378" s="95">
        <v>8626</v>
      </c>
    </row>
    <row r="379" spans="1:4" s="1" customFormat="1" x14ac:dyDescent="0.25">
      <c r="A379" s="234">
        <v>14</v>
      </c>
      <c r="B379" s="234">
        <v>2017</v>
      </c>
      <c r="C379" s="28">
        <v>1.3260000000000001</v>
      </c>
      <c r="D379" s="95">
        <v>8812</v>
      </c>
    </row>
    <row r="380" spans="1:4" s="1" customFormat="1" x14ac:dyDescent="0.25">
      <c r="A380" s="234">
        <v>15</v>
      </c>
      <c r="B380" s="234">
        <v>2017</v>
      </c>
      <c r="C380" s="28">
        <v>1.3680000000000001</v>
      </c>
      <c r="D380" s="95">
        <v>9109</v>
      </c>
    </row>
    <row r="381" spans="1:4" s="1" customFormat="1" x14ac:dyDescent="0.25">
      <c r="A381" s="234">
        <v>16</v>
      </c>
      <c r="B381" s="234">
        <v>2017</v>
      </c>
      <c r="C381" s="28">
        <v>1.361</v>
      </c>
      <c r="D381" s="95">
        <v>8923</v>
      </c>
    </row>
    <row r="382" spans="1:4" s="1" customFormat="1" x14ac:dyDescent="0.25">
      <c r="A382" s="234">
        <v>17</v>
      </c>
      <c r="B382" s="234">
        <v>2017</v>
      </c>
      <c r="C382" s="29">
        <v>1.3640000000000001</v>
      </c>
      <c r="D382" s="95">
        <v>8664</v>
      </c>
    </row>
    <row r="383" spans="1:4" s="1" customFormat="1" x14ac:dyDescent="0.25">
      <c r="A383" s="234">
        <v>18</v>
      </c>
      <c r="B383" s="234">
        <v>2017</v>
      </c>
      <c r="C383" s="18">
        <v>1.3859999999999999</v>
      </c>
      <c r="D383" s="95">
        <v>8256</v>
      </c>
    </row>
    <row r="384" spans="1:4" s="1" customFormat="1" x14ac:dyDescent="0.25">
      <c r="A384" s="234">
        <v>19</v>
      </c>
      <c r="B384" s="234">
        <v>2017</v>
      </c>
      <c r="C384" s="18">
        <v>1.387</v>
      </c>
      <c r="D384" s="95">
        <v>9164</v>
      </c>
    </row>
    <row r="385" spans="1:4" s="1" customFormat="1" x14ac:dyDescent="0.25">
      <c r="A385" s="234">
        <v>20</v>
      </c>
      <c r="B385" s="234">
        <v>2017</v>
      </c>
      <c r="C385" s="18">
        <v>1.3939999999999999</v>
      </c>
      <c r="D385" s="20">
        <v>8934</v>
      </c>
    </row>
    <row r="386" spans="1:4" s="1" customFormat="1" x14ac:dyDescent="0.25">
      <c r="A386" s="234">
        <v>21</v>
      </c>
      <c r="B386" s="234">
        <v>2017</v>
      </c>
      <c r="C386" s="18">
        <v>1.4219999999999999</v>
      </c>
      <c r="D386" s="20">
        <v>8524</v>
      </c>
    </row>
    <row r="387" spans="1:4" s="1" customFormat="1" x14ac:dyDescent="0.25">
      <c r="A387" s="234">
        <v>22</v>
      </c>
      <c r="B387" s="234">
        <v>2017</v>
      </c>
      <c r="C387" s="21">
        <v>1.423</v>
      </c>
      <c r="D387" s="20">
        <v>8852</v>
      </c>
    </row>
    <row r="388" spans="1:4" s="1" customFormat="1" x14ac:dyDescent="0.25">
      <c r="A388" s="234">
        <v>23</v>
      </c>
      <c r="B388" s="234">
        <v>2017</v>
      </c>
      <c r="C388" s="21">
        <v>1.429</v>
      </c>
      <c r="D388" s="20">
        <v>8560</v>
      </c>
    </row>
    <row r="389" spans="1:4" s="1" customFormat="1" x14ac:dyDescent="0.25">
      <c r="A389" s="234">
        <v>24</v>
      </c>
      <c r="B389" s="234">
        <v>2017</v>
      </c>
      <c r="C389" s="30">
        <v>1.43</v>
      </c>
      <c r="D389" s="20">
        <v>8012</v>
      </c>
    </row>
    <row r="390" spans="1:4" s="1" customFormat="1" x14ac:dyDescent="0.25">
      <c r="A390" s="234">
        <v>25</v>
      </c>
      <c r="B390" s="234">
        <v>2017</v>
      </c>
      <c r="C390" s="28" t="s">
        <v>394</v>
      </c>
      <c r="D390" s="20" t="s">
        <v>394</v>
      </c>
    </row>
    <row r="391" spans="1:4" s="1" customFormat="1" x14ac:dyDescent="0.25">
      <c r="A391" s="234">
        <v>26</v>
      </c>
      <c r="B391" s="234">
        <v>2017</v>
      </c>
      <c r="C391" s="28" t="s">
        <v>394</v>
      </c>
      <c r="D391" s="20" t="s">
        <v>394</v>
      </c>
    </row>
    <row r="392" spans="1:4" s="1" customFormat="1" x14ac:dyDescent="0.25">
      <c r="A392" s="234">
        <v>27</v>
      </c>
      <c r="B392" s="234">
        <v>2017</v>
      </c>
      <c r="C392" s="31">
        <v>1.4350000000000001</v>
      </c>
      <c r="D392" s="24">
        <v>9266</v>
      </c>
    </row>
    <row r="393" spans="1:4" s="1" customFormat="1" x14ac:dyDescent="0.25">
      <c r="A393" s="234">
        <v>28</v>
      </c>
      <c r="B393" s="234">
        <v>2017</v>
      </c>
      <c r="C393" s="32">
        <v>1.385</v>
      </c>
      <c r="D393" s="33">
        <v>9874</v>
      </c>
    </row>
    <row r="394" spans="1:4" s="1" customFormat="1" x14ac:dyDescent="0.25">
      <c r="A394" s="234">
        <v>29</v>
      </c>
      <c r="B394" s="234">
        <v>2017</v>
      </c>
      <c r="C394" s="27">
        <v>1.325</v>
      </c>
      <c r="D394" s="26">
        <v>8419</v>
      </c>
    </row>
    <row r="395" spans="1:4" s="1" customFormat="1" x14ac:dyDescent="0.25">
      <c r="A395" s="234">
        <v>30</v>
      </c>
      <c r="B395" s="234">
        <v>2017</v>
      </c>
      <c r="C395" s="28">
        <v>1.331</v>
      </c>
      <c r="D395" s="20">
        <v>9266</v>
      </c>
    </row>
    <row r="396" spans="1:4" s="1" customFormat="1" x14ac:dyDescent="0.25">
      <c r="A396" s="234">
        <v>31</v>
      </c>
      <c r="B396" s="234">
        <v>2017</v>
      </c>
      <c r="C396" s="28">
        <v>1.323</v>
      </c>
      <c r="D396" s="95">
        <v>7816</v>
      </c>
    </row>
    <row r="397" spans="1:4" s="1" customFormat="1" x14ac:dyDescent="0.25">
      <c r="A397" s="234">
        <v>32</v>
      </c>
      <c r="B397" s="234">
        <v>2017</v>
      </c>
      <c r="C397" s="28">
        <v>1.339</v>
      </c>
      <c r="D397" s="95">
        <v>9054</v>
      </c>
    </row>
    <row r="398" spans="1:4" s="1" customFormat="1" x14ac:dyDescent="0.25">
      <c r="A398" s="234">
        <v>33</v>
      </c>
      <c r="B398" s="234">
        <v>2017</v>
      </c>
      <c r="C398" s="28">
        <v>1.3360000000000001</v>
      </c>
      <c r="D398" s="20">
        <v>8266</v>
      </c>
    </row>
    <row r="399" spans="1:4" s="1" customFormat="1" x14ac:dyDescent="0.25">
      <c r="A399" s="234">
        <v>34</v>
      </c>
      <c r="B399" s="234">
        <v>2017</v>
      </c>
      <c r="C399" s="28">
        <v>1.3380000000000001</v>
      </c>
      <c r="D399" s="20">
        <v>9118</v>
      </c>
    </row>
    <row r="400" spans="1:4" s="1" customFormat="1" x14ac:dyDescent="0.25">
      <c r="A400" s="234">
        <v>35</v>
      </c>
      <c r="B400" s="234">
        <v>2017</v>
      </c>
      <c r="C400" s="28">
        <v>1.3420000000000001</v>
      </c>
      <c r="D400" s="19">
        <v>9766</v>
      </c>
    </row>
    <row r="401" spans="1:4" s="1" customFormat="1" x14ac:dyDescent="0.25">
      <c r="A401" s="234">
        <v>36</v>
      </c>
      <c r="B401" s="234">
        <v>2017</v>
      </c>
      <c r="C401" s="28">
        <v>1.339</v>
      </c>
      <c r="D401" s="20">
        <v>8542</v>
      </c>
    </row>
    <row r="402" spans="1:4" s="1" customFormat="1" x14ac:dyDescent="0.25">
      <c r="A402" s="234">
        <v>37</v>
      </c>
      <c r="B402" s="234">
        <v>2017</v>
      </c>
      <c r="C402" s="28">
        <v>1.3340000000000001</v>
      </c>
      <c r="D402" s="20">
        <v>8078</v>
      </c>
    </row>
    <row r="403" spans="1:4" s="1" customFormat="1" x14ac:dyDescent="0.25">
      <c r="A403" s="234">
        <v>38</v>
      </c>
      <c r="B403" s="234">
        <v>2017</v>
      </c>
      <c r="C403" s="28">
        <v>1.2689999999999999</v>
      </c>
      <c r="D403" s="20">
        <v>9066</v>
      </c>
    </row>
    <row r="404" spans="1:4" s="1" customFormat="1" x14ac:dyDescent="0.25">
      <c r="A404" s="234">
        <v>39</v>
      </c>
      <c r="B404" s="234">
        <v>2017</v>
      </c>
      <c r="C404" s="28">
        <v>1.234</v>
      </c>
      <c r="D404" s="20">
        <v>8716</v>
      </c>
    </row>
    <row r="405" spans="1:4" s="1" customFormat="1" x14ac:dyDescent="0.25">
      <c r="A405" s="234">
        <v>40</v>
      </c>
      <c r="B405" s="234">
        <v>2017</v>
      </c>
      <c r="C405" s="28">
        <v>1.194</v>
      </c>
      <c r="D405" s="20">
        <v>9214</v>
      </c>
    </row>
    <row r="406" spans="1:4" s="1" customFormat="1" x14ac:dyDescent="0.25">
      <c r="A406" s="234">
        <v>41</v>
      </c>
      <c r="B406" s="234">
        <v>2017</v>
      </c>
      <c r="C406" s="28">
        <v>1.1739999999999999</v>
      </c>
      <c r="D406" s="20">
        <v>9386</v>
      </c>
    </row>
    <row r="407" spans="1:4" s="1" customFormat="1" x14ac:dyDescent="0.25">
      <c r="A407" s="234">
        <v>42</v>
      </c>
      <c r="B407" s="234">
        <v>2017</v>
      </c>
      <c r="C407" s="28">
        <v>1.1759999999999999</v>
      </c>
      <c r="D407" s="20">
        <v>9202</v>
      </c>
    </row>
    <row r="408" spans="1:4" s="1" customFormat="1" x14ac:dyDescent="0.25">
      <c r="A408" s="234">
        <v>43</v>
      </c>
      <c r="B408" s="234">
        <v>2017</v>
      </c>
      <c r="C408" s="28">
        <v>1.173</v>
      </c>
      <c r="D408" s="20">
        <v>8704</v>
      </c>
    </row>
    <row r="409" spans="1:4" s="1" customFormat="1" x14ac:dyDescent="0.25">
      <c r="A409" s="234">
        <v>44</v>
      </c>
      <c r="B409" s="234">
        <v>2017</v>
      </c>
      <c r="C409" s="28">
        <v>1.1339999999999999</v>
      </c>
      <c r="D409" s="20">
        <v>8682</v>
      </c>
    </row>
    <row r="410" spans="1:4" s="1" customFormat="1" x14ac:dyDescent="0.25">
      <c r="A410" s="234">
        <v>45</v>
      </c>
      <c r="B410" s="234">
        <v>2017</v>
      </c>
      <c r="C410" s="28">
        <v>1.131</v>
      </c>
      <c r="D410" s="20">
        <v>8306</v>
      </c>
    </row>
    <row r="411" spans="1:4" s="1" customFormat="1" x14ac:dyDescent="0.25">
      <c r="A411" s="234">
        <v>46</v>
      </c>
      <c r="B411" s="234">
        <v>2017</v>
      </c>
      <c r="C411" s="28">
        <v>1.139</v>
      </c>
      <c r="D411" s="20">
        <v>10780</v>
      </c>
    </row>
    <row r="412" spans="1:4" s="1" customFormat="1" x14ac:dyDescent="0.25">
      <c r="A412" s="234">
        <v>47</v>
      </c>
      <c r="B412" s="234">
        <v>2017</v>
      </c>
      <c r="C412" s="28">
        <v>1.1319999999999999</v>
      </c>
      <c r="D412" s="20">
        <v>8790</v>
      </c>
    </row>
    <row r="413" spans="1:4" s="1" customFormat="1" x14ac:dyDescent="0.25">
      <c r="A413" s="234">
        <v>48</v>
      </c>
      <c r="B413" s="234">
        <v>2017</v>
      </c>
      <c r="C413" s="28" t="s">
        <v>394</v>
      </c>
      <c r="D413" s="20" t="s">
        <v>394</v>
      </c>
    </row>
    <row r="414" spans="1:4" s="1" customFormat="1" x14ac:dyDescent="0.25">
      <c r="A414" s="234">
        <v>49</v>
      </c>
      <c r="B414" s="234">
        <v>2017</v>
      </c>
      <c r="C414" s="28">
        <v>1.1319999999999999</v>
      </c>
      <c r="D414" s="20">
        <v>8660</v>
      </c>
    </row>
    <row r="415" spans="1:4" s="1" customFormat="1" x14ac:dyDescent="0.25">
      <c r="A415" s="234">
        <v>50</v>
      </c>
      <c r="B415" s="234">
        <v>2017</v>
      </c>
      <c r="C415" s="29">
        <v>1.135</v>
      </c>
      <c r="D415" s="34">
        <v>9039</v>
      </c>
    </row>
    <row r="416" spans="1:4" s="1" customFormat="1" x14ac:dyDescent="0.25">
      <c r="A416" s="234">
        <v>51</v>
      </c>
      <c r="B416" s="234">
        <v>2017</v>
      </c>
      <c r="C416" s="99">
        <v>1.0840000000000001</v>
      </c>
      <c r="D416" s="100">
        <v>8744</v>
      </c>
    </row>
    <row r="417" spans="1:10" s="1" customFormat="1" ht="15.75" thickBot="1" x14ac:dyDescent="0.3">
      <c r="A417" s="234">
        <v>52</v>
      </c>
      <c r="B417" s="234">
        <v>2017</v>
      </c>
      <c r="C417" s="190">
        <v>1.0609999999999999</v>
      </c>
      <c r="D417" s="191">
        <v>7532</v>
      </c>
    </row>
    <row r="418" spans="1:10" ht="15.75" thickTop="1" x14ac:dyDescent="0.25">
      <c r="A418" s="4">
        <v>1</v>
      </c>
      <c r="B418" s="235">
        <v>2018</v>
      </c>
      <c r="C418" s="4">
        <v>1.0660000000000001</v>
      </c>
      <c r="D418" s="4">
        <v>9326</v>
      </c>
      <c r="E418" s="233"/>
      <c r="F418" s="233"/>
      <c r="G418" s="233"/>
      <c r="H418" s="233"/>
      <c r="I418" s="233"/>
      <c r="J418" s="233"/>
    </row>
    <row r="419" spans="1:10" x14ac:dyDescent="0.25">
      <c r="A419" s="4">
        <v>2</v>
      </c>
      <c r="B419" s="235">
        <v>2018</v>
      </c>
      <c r="C419" s="4">
        <v>1.2070000000000001</v>
      </c>
      <c r="D419" s="4">
        <v>8662</v>
      </c>
    </row>
    <row r="420" spans="1:10" x14ac:dyDescent="0.25">
      <c r="A420" s="4">
        <v>3</v>
      </c>
      <c r="B420" s="235">
        <v>2018</v>
      </c>
      <c r="C420" s="4">
        <v>1.0029999999999999</v>
      </c>
      <c r="D420" s="4">
        <v>8326</v>
      </c>
    </row>
    <row r="421" spans="1:10" x14ac:dyDescent="0.25">
      <c r="A421" s="4">
        <v>4</v>
      </c>
      <c r="B421" s="235">
        <v>2018</v>
      </c>
      <c r="C421" s="4">
        <v>1.01</v>
      </c>
      <c r="D421" s="4">
        <v>10190</v>
      </c>
    </row>
    <row r="422" spans="1:10" x14ac:dyDescent="0.25">
      <c r="A422" s="4">
        <v>5</v>
      </c>
      <c r="B422" s="235">
        <v>2018</v>
      </c>
      <c r="C422" s="4">
        <v>1.0249999999999999</v>
      </c>
      <c r="D422" s="4">
        <v>9017</v>
      </c>
    </row>
    <row r="423" spans="1:10" x14ac:dyDescent="0.25">
      <c r="A423" s="4">
        <v>6</v>
      </c>
      <c r="B423" s="235">
        <v>2018</v>
      </c>
      <c r="C423" s="4">
        <v>1.085</v>
      </c>
      <c r="D423" s="4">
        <v>8724</v>
      </c>
    </row>
    <row r="424" spans="1:10" x14ac:dyDescent="0.25">
      <c r="A424" s="4">
        <v>7</v>
      </c>
      <c r="B424" s="235">
        <v>2018</v>
      </c>
      <c r="C424" s="4">
        <v>1.1359999999999999</v>
      </c>
      <c r="D424" s="4">
        <v>9676</v>
      </c>
    </row>
    <row r="425" spans="1:10" x14ac:dyDescent="0.25">
      <c r="A425" s="4">
        <v>8</v>
      </c>
      <c r="B425" s="235">
        <v>2018</v>
      </c>
      <c r="C425" s="4">
        <v>1.1759999999999999</v>
      </c>
      <c r="D425" s="4">
        <v>9977</v>
      </c>
    </row>
    <row r="426" spans="1:10" x14ac:dyDescent="0.25">
      <c r="A426" s="4">
        <v>9</v>
      </c>
      <c r="B426" s="235">
        <v>2018</v>
      </c>
      <c r="C426" s="4">
        <v>1.208</v>
      </c>
      <c r="D426" s="4">
        <v>1050</v>
      </c>
    </row>
    <row r="427" spans="1:10" x14ac:dyDescent="0.25">
      <c r="A427" s="4">
        <v>10</v>
      </c>
      <c r="B427" s="235">
        <v>2018</v>
      </c>
      <c r="C427" s="4">
        <v>1.1579999999999999</v>
      </c>
      <c r="D427" s="4">
        <v>9302</v>
      </c>
    </row>
    <row r="428" spans="1:10" x14ac:dyDescent="0.25">
      <c r="A428" s="4">
        <v>11</v>
      </c>
      <c r="B428" s="235">
        <v>2018</v>
      </c>
      <c r="C428" s="4">
        <v>1.1279999999999999</v>
      </c>
      <c r="D428" s="4">
        <v>8784</v>
      </c>
    </row>
    <row r="429" spans="1:10" x14ac:dyDescent="0.25">
      <c r="A429" s="4">
        <v>12</v>
      </c>
      <c r="B429" s="235">
        <v>2018</v>
      </c>
      <c r="C429" s="4">
        <v>1.131</v>
      </c>
      <c r="D429" s="4">
        <v>8940</v>
      </c>
    </row>
    <row r="430" spans="1:10" x14ac:dyDescent="0.25">
      <c r="A430" s="4">
        <v>13</v>
      </c>
      <c r="B430" s="235">
        <v>2018</v>
      </c>
      <c r="C430" s="4">
        <v>1.129</v>
      </c>
      <c r="D430" s="4">
        <v>8684</v>
      </c>
    </row>
    <row r="431" spans="1:10" x14ac:dyDescent="0.25">
      <c r="A431" s="4">
        <v>14</v>
      </c>
      <c r="B431" s="235">
        <v>2018</v>
      </c>
      <c r="C431" s="4">
        <v>1.1140000000000001</v>
      </c>
      <c r="D431" s="4">
        <v>9244</v>
      </c>
    </row>
    <row r="432" spans="1:10" x14ac:dyDescent="0.25">
      <c r="A432" s="4">
        <v>15</v>
      </c>
      <c r="B432" s="235">
        <v>2018</v>
      </c>
      <c r="C432" s="4">
        <v>1.101</v>
      </c>
      <c r="D432" s="4">
        <v>8494</v>
      </c>
    </row>
    <row r="433" spans="1:4" x14ac:dyDescent="0.25">
      <c r="A433" s="4">
        <v>16</v>
      </c>
      <c r="B433" s="235">
        <v>2018</v>
      </c>
      <c r="C433" s="4">
        <v>1.1060000000000001</v>
      </c>
      <c r="D433" s="4">
        <v>8430</v>
      </c>
    </row>
    <row r="434" spans="1:4" x14ac:dyDescent="0.25">
      <c r="A434" s="4">
        <v>17</v>
      </c>
      <c r="B434" s="235">
        <v>2018</v>
      </c>
      <c r="C434" s="4">
        <v>1.1000000000000001</v>
      </c>
      <c r="D434" s="4">
        <v>8237</v>
      </c>
    </row>
    <row r="435" spans="1:4" x14ac:dyDescent="0.25">
      <c r="A435" s="4">
        <v>18</v>
      </c>
      <c r="B435" s="235">
        <v>2018</v>
      </c>
      <c r="C435" s="4">
        <v>1.0680000000000001</v>
      </c>
      <c r="D435" s="4">
        <v>8644</v>
      </c>
    </row>
    <row r="436" spans="1:4" x14ac:dyDescent="0.25">
      <c r="A436" s="4">
        <v>19</v>
      </c>
      <c r="B436" s="235">
        <v>2018</v>
      </c>
      <c r="C436" s="4">
        <v>1.069</v>
      </c>
      <c r="D436" s="4">
        <v>9276</v>
      </c>
    </row>
    <row r="437" spans="1:4" x14ac:dyDescent="0.25">
      <c r="A437" s="4">
        <v>20</v>
      </c>
      <c r="B437" s="235">
        <v>2018</v>
      </c>
      <c r="C437" s="4">
        <v>1.103</v>
      </c>
      <c r="D437" s="4">
        <v>7719</v>
      </c>
    </row>
    <row r="438" spans="1:4" x14ac:dyDescent="0.25">
      <c r="A438" s="4">
        <v>21</v>
      </c>
      <c r="B438" s="235">
        <v>2018</v>
      </c>
      <c r="C438" s="4">
        <v>1.1160000000000001</v>
      </c>
      <c r="D438" s="4">
        <v>8470</v>
      </c>
    </row>
    <row r="439" spans="1:4" x14ac:dyDescent="0.25">
      <c r="A439" s="4">
        <v>22</v>
      </c>
      <c r="B439" s="235">
        <v>2018</v>
      </c>
      <c r="C439" s="4">
        <v>1.1180000000000001</v>
      </c>
      <c r="D439" s="4">
        <v>9158</v>
      </c>
    </row>
    <row r="440" spans="1:4" x14ac:dyDescent="0.25">
      <c r="A440" s="4">
        <v>23</v>
      </c>
      <c r="B440" s="235">
        <v>2018</v>
      </c>
      <c r="C440" s="4">
        <v>1.1379999999999999</v>
      </c>
      <c r="D440" s="4">
        <v>9070</v>
      </c>
    </row>
    <row r="441" spans="1:4" x14ac:dyDescent="0.25">
      <c r="A441" s="4">
        <v>24</v>
      </c>
      <c r="B441" s="235">
        <v>2018</v>
      </c>
      <c r="C441" s="4">
        <v>1.1180000000000001</v>
      </c>
      <c r="D441" s="4">
        <v>9050</v>
      </c>
    </row>
    <row r="442" spans="1:4" x14ac:dyDescent="0.25">
      <c r="A442" s="4">
        <v>25</v>
      </c>
      <c r="B442" s="235">
        <v>2018</v>
      </c>
      <c r="C442" s="4">
        <v>1.1180000000000001</v>
      </c>
      <c r="D442" s="4">
        <v>8858</v>
      </c>
    </row>
    <row r="443" spans="1:4" x14ac:dyDescent="0.25">
      <c r="A443" s="4">
        <v>26</v>
      </c>
      <c r="B443" s="235">
        <v>2018</v>
      </c>
      <c r="C443" s="4">
        <v>1.1200000000000001</v>
      </c>
      <c r="D443" s="4">
        <v>9200</v>
      </c>
    </row>
    <row r="444" spans="1:4" x14ac:dyDescent="0.25">
      <c r="A444" s="4">
        <v>27</v>
      </c>
      <c r="B444" s="235">
        <v>2018</v>
      </c>
      <c r="C444" s="4">
        <v>1.1140000000000001</v>
      </c>
      <c r="D444" s="4">
        <v>8127</v>
      </c>
    </row>
    <row r="445" spans="1:4" x14ac:dyDescent="0.25">
      <c r="A445" s="4">
        <v>28</v>
      </c>
      <c r="B445" s="235">
        <v>2018</v>
      </c>
      <c r="C445" s="4">
        <v>1.1180000000000001</v>
      </c>
      <c r="D445" s="4">
        <v>10614</v>
      </c>
    </row>
    <row r="446" spans="1:4" x14ac:dyDescent="0.25">
      <c r="A446" s="4">
        <v>29</v>
      </c>
      <c r="B446" s="235">
        <v>2018</v>
      </c>
      <c r="C446" s="4">
        <v>1.1040000000000001</v>
      </c>
      <c r="D446" s="4">
        <v>7824</v>
      </c>
    </row>
    <row r="447" spans="1:4" x14ac:dyDescent="0.25">
      <c r="A447" s="4">
        <v>30</v>
      </c>
      <c r="B447" s="235">
        <v>2018</v>
      </c>
      <c r="C447" s="4">
        <v>1.089</v>
      </c>
      <c r="D447" s="4">
        <v>9115</v>
      </c>
    </row>
    <row r="448" spans="1:4" x14ac:dyDescent="0.25">
      <c r="A448" s="4">
        <v>31</v>
      </c>
      <c r="B448" s="235">
        <v>2018</v>
      </c>
      <c r="C448" s="4">
        <v>1.109</v>
      </c>
      <c r="D448" s="4">
        <v>8838</v>
      </c>
    </row>
    <row r="449" spans="1:4" x14ac:dyDescent="0.25">
      <c r="A449" s="4">
        <v>32</v>
      </c>
      <c r="B449" s="235">
        <v>2018</v>
      </c>
      <c r="C449" s="4">
        <v>1.161</v>
      </c>
      <c r="D449" s="4">
        <v>7224</v>
      </c>
    </row>
    <row r="450" spans="1:4" x14ac:dyDescent="0.25">
      <c r="A450" s="4">
        <v>33</v>
      </c>
      <c r="B450" s="235">
        <v>2018</v>
      </c>
      <c r="C450" s="4">
        <v>1.2130000000000001</v>
      </c>
      <c r="D450" s="4">
        <v>7800</v>
      </c>
    </row>
    <row r="451" spans="1:4" x14ac:dyDescent="0.25">
      <c r="A451" s="4">
        <v>34</v>
      </c>
      <c r="B451" s="235">
        <v>2018</v>
      </c>
      <c r="C451" s="4">
        <v>1.2170000000000001</v>
      </c>
      <c r="D451" s="4">
        <v>9324</v>
      </c>
    </row>
    <row r="452" spans="1:4" x14ac:dyDescent="0.25">
      <c r="A452" s="4">
        <v>35</v>
      </c>
      <c r="B452" s="235">
        <v>2018</v>
      </c>
      <c r="C452" s="4">
        <v>1.218</v>
      </c>
      <c r="D452" s="4">
        <v>9554</v>
      </c>
    </row>
    <row r="453" spans="1:4" x14ac:dyDescent="0.25">
      <c r="A453" s="4">
        <v>36</v>
      </c>
      <c r="B453" s="235">
        <v>2018</v>
      </c>
      <c r="C453" s="4">
        <v>1.1459999999999999</v>
      </c>
      <c r="D453" s="4">
        <v>8454</v>
      </c>
    </row>
    <row r="454" spans="1:4" x14ac:dyDescent="0.25">
      <c r="A454" s="4">
        <v>37</v>
      </c>
      <c r="B454" s="235">
        <v>2018</v>
      </c>
      <c r="C454" s="4">
        <v>1.1180000000000001</v>
      </c>
      <c r="D454" s="4">
        <v>8424</v>
      </c>
    </row>
    <row r="455" spans="1:4" x14ac:dyDescent="0.25">
      <c r="A455" s="4">
        <v>38</v>
      </c>
      <c r="B455" s="235">
        <v>2018</v>
      </c>
      <c r="C455" s="4">
        <v>1.012</v>
      </c>
      <c r="D455" s="4">
        <v>8224</v>
      </c>
    </row>
    <row r="456" spans="1:4" x14ac:dyDescent="0.25">
      <c r="A456" s="4">
        <v>39</v>
      </c>
      <c r="B456" s="235">
        <v>2018</v>
      </c>
      <c r="C456" s="4">
        <v>1.016</v>
      </c>
      <c r="D456" s="4">
        <v>8848</v>
      </c>
    </row>
    <row r="457" spans="1:4" x14ac:dyDescent="0.25">
      <c r="A457" s="4">
        <v>40</v>
      </c>
      <c r="B457" s="235">
        <v>2018</v>
      </c>
      <c r="C457" s="4">
        <v>1.016</v>
      </c>
      <c r="D457" s="4">
        <v>9450</v>
      </c>
    </row>
    <row r="458" spans="1:4" x14ac:dyDescent="0.25">
      <c r="A458" s="4">
        <v>41</v>
      </c>
      <c r="B458" s="235">
        <v>2018</v>
      </c>
      <c r="C458" s="4">
        <v>1.016</v>
      </c>
      <c r="D458" s="4">
        <v>8824</v>
      </c>
    </row>
    <row r="459" spans="1:4" x14ac:dyDescent="0.25">
      <c r="A459" s="4">
        <v>42</v>
      </c>
      <c r="B459" s="235">
        <v>2018</v>
      </c>
      <c r="C459" s="4">
        <v>1.0069999999999999</v>
      </c>
      <c r="D459" s="4">
        <v>8850</v>
      </c>
    </row>
    <row r="460" spans="1:4" x14ac:dyDescent="0.25">
      <c r="A460" s="4">
        <v>43</v>
      </c>
      <c r="B460" s="235">
        <v>2018</v>
      </c>
      <c r="C460" s="4">
        <v>0.999</v>
      </c>
      <c r="D460" s="4">
        <v>8663</v>
      </c>
    </row>
    <row r="461" spans="1:4" x14ac:dyDescent="0.25">
      <c r="A461" s="4">
        <v>44</v>
      </c>
      <c r="B461" s="235">
        <v>2018</v>
      </c>
      <c r="C461" s="4">
        <v>1.0049999999999999</v>
      </c>
      <c r="D461" s="4">
        <v>9024</v>
      </c>
    </row>
    <row r="462" spans="1:4" x14ac:dyDescent="0.25">
      <c r="A462" s="4">
        <v>45</v>
      </c>
      <c r="B462" s="235">
        <v>2018</v>
      </c>
      <c r="C462" s="4">
        <v>1.0049999999999999</v>
      </c>
      <c r="D462" s="4">
        <v>8848</v>
      </c>
    </row>
    <row r="463" spans="1:4" x14ac:dyDescent="0.25">
      <c r="A463" s="4">
        <v>46</v>
      </c>
      <c r="B463" s="235">
        <v>2018</v>
      </c>
      <c r="C463" s="4">
        <v>1.02</v>
      </c>
      <c r="D463" s="4">
        <v>9357</v>
      </c>
    </row>
    <row r="464" spans="1:4" x14ac:dyDescent="0.25">
      <c r="A464" s="4">
        <v>47</v>
      </c>
      <c r="B464" s="235">
        <v>2018</v>
      </c>
      <c r="C464" s="4">
        <v>1.024</v>
      </c>
      <c r="D464" s="4">
        <v>9538</v>
      </c>
    </row>
    <row r="465" spans="1:4" x14ac:dyDescent="0.25">
      <c r="A465" s="4">
        <v>48</v>
      </c>
      <c r="B465" s="235">
        <v>2018</v>
      </c>
      <c r="C465" s="4">
        <v>1.0209999999999999</v>
      </c>
      <c r="D465" s="4">
        <v>9156</v>
      </c>
    </row>
    <row r="466" spans="1:4" x14ac:dyDescent="0.25">
      <c r="A466" s="4">
        <v>49</v>
      </c>
      <c r="B466" s="235">
        <v>2018</v>
      </c>
      <c r="C466" s="4">
        <v>1.02</v>
      </c>
      <c r="D466" s="4">
        <v>8334</v>
      </c>
    </row>
    <row r="467" spans="1:4" x14ac:dyDescent="0.25">
      <c r="A467" s="4">
        <v>50</v>
      </c>
      <c r="B467" s="235">
        <v>2018</v>
      </c>
      <c r="C467" s="4">
        <v>1.018</v>
      </c>
      <c r="D467" s="4">
        <v>8212</v>
      </c>
    </row>
    <row r="468" spans="1:4" x14ac:dyDescent="0.25">
      <c r="A468" s="4">
        <v>51</v>
      </c>
      <c r="B468" s="235">
        <v>2018</v>
      </c>
      <c r="C468" s="4">
        <v>1.0209999999999999</v>
      </c>
      <c r="D468" s="4">
        <v>9350</v>
      </c>
    </row>
    <row r="469" spans="1:4" x14ac:dyDescent="0.25">
      <c r="A469" s="4">
        <v>52</v>
      </c>
      <c r="B469" s="235">
        <v>2018</v>
      </c>
      <c r="C469" s="4">
        <v>1.0169999999999999</v>
      </c>
      <c r="D469" s="4">
        <v>8341</v>
      </c>
    </row>
    <row r="470" spans="1:4" x14ac:dyDescent="0.25">
      <c r="A470" s="4">
        <v>1</v>
      </c>
      <c r="B470" s="236">
        <v>2019</v>
      </c>
      <c r="C470" s="4">
        <v>1.018</v>
      </c>
      <c r="D470" s="4">
        <v>8224</v>
      </c>
    </row>
    <row r="471" spans="1:4" x14ac:dyDescent="0.25">
      <c r="A471" s="4">
        <v>2</v>
      </c>
      <c r="B471" s="236">
        <v>2019</v>
      </c>
      <c r="C471" s="4">
        <v>1.0209999999999999</v>
      </c>
      <c r="D471" s="4">
        <v>8850</v>
      </c>
    </row>
    <row r="472" spans="1:4" x14ac:dyDescent="0.25">
      <c r="A472" s="4">
        <v>3</v>
      </c>
      <c r="B472" s="236">
        <v>2019</v>
      </c>
      <c r="C472" s="4">
        <v>0.997</v>
      </c>
      <c r="D472" s="4">
        <v>8024</v>
      </c>
    </row>
    <row r="473" spans="1:4" x14ac:dyDescent="0.25">
      <c r="A473" s="4">
        <v>4</v>
      </c>
      <c r="B473" s="236">
        <v>2019</v>
      </c>
      <c r="C473" s="4">
        <v>1.0009999999999999</v>
      </c>
      <c r="D473" s="4">
        <v>9250</v>
      </c>
    </row>
    <row r="474" spans="1:4" x14ac:dyDescent="0.25">
      <c r="A474" s="4">
        <v>5</v>
      </c>
      <c r="B474" s="236">
        <v>2019</v>
      </c>
      <c r="C474" s="4">
        <v>0.997</v>
      </c>
      <c r="D474" s="4">
        <v>8037</v>
      </c>
    </row>
    <row r="475" spans="1:4" x14ac:dyDescent="0.25">
      <c r="A475" s="4">
        <v>6</v>
      </c>
      <c r="B475" s="236">
        <v>2019</v>
      </c>
      <c r="C475" s="4">
        <v>1.01</v>
      </c>
      <c r="D475" s="4">
        <v>8638</v>
      </c>
    </row>
    <row r="476" spans="1:4" x14ac:dyDescent="0.25">
      <c r="A476" s="4">
        <v>7</v>
      </c>
      <c r="B476" s="236">
        <v>2019</v>
      </c>
      <c r="C476" s="4">
        <v>1.0389999999999999</v>
      </c>
      <c r="D476" s="4">
        <v>8824</v>
      </c>
    </row>
    <row r="477" spans="1:4" x14ac:dyDescent="0.25">
      <c r="A477" s="4">
        <v>8</v>
      </c>
      <c r="B477" s="236">
        <v>2019</v>
      </c>
      <c r="C477" s="4">
        <v>1.0409999999999999</v>
      </c>
      <c r="D477" s="4">
        <v>9684</v>
      </c>
    </row>
    <row r="478" spans="1:4" x14ac:dyDescent="0.25">
      <c r="A478" s="4">
        <v>9</v>
      </c>
      <c r="B478" s="236">
        <v>2019</v>
      </c>
      <c r="C478" s="4">
        <v>1.0580000000000001</v>
      </c>
      <c r="D478" s="4">
        <v>8624</v>
      </c>
    </row>
    <row r="479" spans="1:4" x14ac:dyDescent="0.25">
      <c r="A479" s="4">
        <v>10</v>
      </c>
      <c r="B479" s="236">
        <v>2019</v>
      </c>
      <c r="C479" s="4">
        <v>1.0609999999999999</v>
      </c>
      <c r="D479" s="4">
        <v>9236</v>
      </c>
    </row>
    <row r="480" spans="1:4" x14ac:dyDescent="0.25">
      <c r="A480" s="4">
        <v>11</v>
      </c>
      <c r="B480" s="236">
        <v>2019</v>
      </c>
      <c r="C480" s="4">
        <v>1.085</v>
      </c>
      <c r="D480" s="4">
        <v>9263</v>
      </c>
    </row>
    <row r="481" spans="1:4" x14ac:dyDescent="0.25">
      <c r="A481" s="4">
        <v>12</v>
      </c>
      <c r="B481" s="236">
        <v>2019</v>
      </c>
      <c r="C481" s="4">
        <v>1.1439999999999999</v>
      </c>
      <c r="D481" s="4">
        <v>8636</v>
      </c>
    </row>
    <row r="482" spans="1:4" x14ac:dyDescent="0.25">
      <c r="A482" s="4">
        <v>13</v>
      </c>
      <c r="B482" s="236">
        <v>2019</v>
      </c>
      <c r="C482" s="4">
        <v>1.2330000000000001</v>
      </c>
      <c r="D482" s="4">
        <v>8225</v>
      </c>
    </row>
    <row r="483" spans="1:4" x14ac:dyDescent="0.25">
      <c r="A483" s="4">
        <v>14</v>
      </c>
      <c r="B483" s="236">
        <v>2019</v>
      </c>
      <c r="C483" s="4">
        <v>1.323</v>
      </c>
      <c r="D483" s="4">
        <v>9582</v>
      </c>
    </row>
    <row r="484" spans="1:4" x14ac:dyDescent="0.25">
      <c r="A484" s="4">
        <v>15</v>
      </c>
      <c r="B484" s="236">
        <v>2019</v>
      </c>
      <c r="C484" s="4">
        <v>1.3440000000000001</v>
      </c>
      <c r="D484" s="4">
        <v>9412</v>
      </c>
    </row>
    <row r="485" spans="1:4" x14ac:dyDescent="0.25">
      <c r="A485" s="4">
        <v>16</v>
      </c>
      <c r="B485" s="236">
        <v>2019</v>
      </c>
      <c r="C485" s="4">
        <v>1.3380000000000001</v>
      </c>
      <c r="D485" s="4">
        <v>8012</v>
      </c>
    </row>
    <row r="486" spans="1:4" x14ac:dyDescent="0.25">
      <c r="A486" s="4">
        <v>17</v>
      </c>
      <c r="B486" s="236">
        <v>2019</v>
      </c>
      <c r="C486" s="4">
        <v>1.341</v>
      </c>
      <c r="D486" s="4">
        <v>8636</v>
      </c>
    </row>
    <row r="487" spans="1:4" x14ac:dyDescent="0.25">
      <c r="A487" s="4">
        <v>18</v>
      </c>
      <c r="B487" s="236">
        <v>2019</v>
      </c>
      <c r="C487" s="4">
        <v>1.3420000000000001</v>
      </c>
      <c r="D487" s="4">
        <v>8824</v>
      </c>
    </row>
    <row r="488" spans="1:4" x14ac:dyDescent="0.25">
      <c r="A488" s="4">
        <v>19</v>
      </c>
      <c r="B488" s="236">
        <v>2019</v>
      </c>
      <c r="C488" s="4">
        <v>1.3520000000000001</v>
      </c>
      <c r="D488" s="4">
        <v>8836</v>
      </c>
    </row>
    <row r="489" spans="1:4" x14ac:dyDescent="0.25">
      <c r="A489" s="4">
        <v>20</v>
      </c>
      <c r="B489" s="236">
        <v>2019</v>
      </c>
      <c r="C489" s="4">
        <v>1.373</v>
      </c>
      <c r="D489" s="4">
        <v>9612</v>
      </c>
    </row>
    <row r="490" spans="1:4" x14ac:dyDescent="0.25">
      <c r="A490" s="4">
        <v>21</v>
      </c>
      <c r="B490" s="236">
        <v>2019</v>
      </c>
      <c r="C490" s="4">
        <v>1.371</v>
      </c>
      <c r="D490" s="4">
        <v>8612</v>
      </c>
    </row>
    <row r="491" spans="1:4" x14ac:dyDescent="0.25">
      <c r="A491" s="4">
        <v>22</v>
      </c>
      <c r="B491" s="236">
        <v>2019</v>
      </c>
      <c r="C491" s="4">
        <v>1.369</v>
      </c>
      <c r="D491" s="4">
        <v>8769</v>
      </c>
    </row>
    <row r="492" spans="1:4" x14ac:dyDescent="0.25">
      <c r="A492" s="4">
        <v>23</v>
      </c>
      <c r="B492" s="236">
        <v>2019</v>
      </c>
      <c r="C492" s="4">
        <v>1.371</v>
      </c>
      <c r="D492" s="4">
        <v>8712</v>
      </c>
    </row>
    <row r="493" spans="1:4" x14ac:dyDescent="0.25">
      <c r="A493" s="4">
        <v>24</v>
      </c>
      <c r="B493" s="236">
        <v>2019</v>
      </c>
      <c r="C493" s="4">
        <v>1.3740000000000001</v>
      </c>
      <c r="D493" s="4">
        <v>8512</v>
      </c>
    </row>
    <row r="494" spans="1:4" x14ac:dyDescent="0.25">
      <c r="A494" s="4">
        <v>25</v>
      </c>
      <c r="B494" s="236">
        <v>2019</v>
      </c>
      <c r="C494" s="4">
        <v>1.393</v>
      </c>
      <c r="D494" s="4">
        <v>9630</v>
      </c>
    </row>
    <row r="495" spans="1:4" x14ac:dyDescent="0.25">
      <c r="A495" s="4">
        <v>26</v>
      </c>
      <c r="B495" s="236">
        <v>2019</v>
      </c>
      <c r="C495" s="4">
        <v>1.3879999999999999</v>
      </c>
      <c r="D495" s="4">
        <v>10048</v>
      </c>
    </row>
    <row r="496" spans="1:4" x14ac:dyDescent="0.25">
      <c r="A496" s="4">
        <v>27</v>
      </c>
      <c r="B496" s="236">
        <v>2019</v>
      </c>
      <c r="C496" s="4">
        <v>1.34</v>
      </c>
      <c r="D496" s="4">
        <v>8736</v>
      </c>
    </row>
    <row r="497" spans="1:4" x14ac:dyDescent="0.25">
      <c r="A497" s="4">
        <v>28</v>
      </c>
      <c r="B497" s="236">
        <v>2019</v>
      </c>
      <c r="C497" s="4">
        <v>1.32</v>
      </c>
      <c r="D497" s="4">
        <v>8624</v>
      </c>
    </row>
    <row r="498" spans="1:4" x14ac:dyDescent="0.25">
      <c r="A498" s="4">
        <v>29</v>
      </c>
      <c r="B498" s="236">
        <v>2019</v>
      </c>
      <c r="C498" s="4">
        <v>1.298</v>
      </c>
      <c r="D498" s="4">
        <v>8212</v>
      </c>
    </row>
    <row r="499" spans="1:4" x14ac:dyDescent="0.25">
      <c r="A499" s="4">
        <v>30</v>
      </c>
      <c r="B499" s="236">
        <v>2019</v>
      </c>
      <c r="C499" s="4">
        <v>1.325</v>
      </c>
      <c r="D499" s="4">
        <v>9618</v>
      </c>
    </row>
    <row r="500" spans="1:4" x14ac:dyDescent="0.25">
      <c r="A500" s="4">
        <v>31</v>
      </c>
      <c r="B500" s="236">
        <v>2019</v>
      </c>
      <c r="C500" s="4">
        <v>1.3660000000000001</v>
      </c>
      <c r="D500" s="4">
        <v>10174</v>
      </c>
    </row>
    <row r="501" spans="1:4" x14ac:dyDescent="0.25">
      <c r="A501" s="4">
        <v>32</v>
      </c>
      <c r="B501" s="236">
        <v>2019</v>
      </c>
      <c r="C501" s="4">
        <v>1.43</v>
      </c>
      <c r="D501" s="4">
        <v>8812</v>
      </c>
    </row>
    <row r="502" spans="1:4" x14ac:dyDescent="0.25">
      <c r="A502" s="4">
        <v>33</v>
      </c>
      <c r="B502" s="236">
        <v>2019</v>
      </c>
      <c r="C502" s="4">
        <v>1.4359999999999999</v>
      </c>
      <c r="D502" s="4">
        <v>7800</v>
      </c>
    </row>
    <row r="503" spans="1:4" x14ac:dyDescent="0.25">
      <c r="A503" s="4">
        <v>34</v>
      </c>
      <c r="B503" s="236">
        <v>2019</v>
      </c>
      <c r="C503" s="4">
        <v>1.4279999999999999</v>
      </c>
      <c r="D503" s="4">
        <v>10208</v>
      </c>
    </row>
    <row r="504" spans="1:4" x14ac:dyDescent="0.25">
      <c r="A504" s="4">
        <v>35</v>
      </c>
      <c r="B504" s="236">
        <v>2019</v>
      </c>
      <c r="C504" s="4">
        <v>1.4019999999999999</v>
      </c>
      <c r="D504" s="4">
        <v>8701</v>
      </c>
    </row>
    <row r="505" spans="1:4" x14ac:dyDescent="0.25">
      <c r="A505" s="4">
        <v>36</v>
      </c>
      <c r="B505" s="236">
        <v>2019</v>
      </c>
      <c r="C505" s="4">
        <v>1.4039999999999999</v>
      </c>
      <c r="D505" s="4">
        <v>8656</v>
      </c>
    </row>
    <row r="506" spans="1:4" x14ac:dyDescent="0.25">
      <c r="A506" s="4">
        <v>37</v>
      </c>
      <c r="B506" s="236">
        <v>2019</v>
      </c>
      <c r="C506" s="4">
        <v>1.399</v>
      </c>
      <c r="D506" s="4">
        <v>8360</v>
      </c>
    </row>
    <row r="507" spans="1:4" x14ac:dyDescent="0.25">
      <c r="A507" s="4">
        <v>38</v>
      </c>
      <c r="B507" s="236">
        <v>2019</v>
      </c>
      <c r="C507" s="4">
        <v>1.4019999999999999</v>
      </c>
      <c r="D507" s="4">
        <v>9210</v>
      </c>
    </row>
    <row r="508" spans="1:4" x14ac:dyDescent="0.25">
      <c r="A508" s="4">
        <v>39</v>
      </c>
      <c r="B508" s="236">
        <v>2019</v>
      </c>
      <c r="C508" s="4">
        <v>1.401</v>
      </c>
      <c r="D508" s="4">
        <v>9020</v>
      </c>
    </row>
    <row r="509" spans="1:4" x14ac:dyDescent="0.25">
      <c r="A509" s="4">
        <v>40</v>
      </c>
      <c r="B509" s="236">
        <v>2019</v>
      </c>
      <c r="C509" s="4">
        <v>1.401</v>
      </c>
      <c r="D509" s="4">
        <v>9210</v>
      </c>
    </row>
    <row r="510" spans="1:4" x14ac:dyDescent="0.25">
      <c r="A510" s="4">
        <v>41</v>
      </c>
      <c r="B510" s="236">
        <v>2019</v>
      </c>
      <c r="C510" s="4">
        <v>1.4039999999999999</v>
      </c>
      <c r="D510" s="4">
        <v>9812</v>
      </c>
    </row>
    <row r="511" spans="1:4" x14ac:dyDescent="0.25">
      <c r="A511" s="4">
        <v>42</v>
      </c>
      <c r="B511" s="236">
        <v>2019</v>
      </c>
      <c r="C511" s="4">
        <v>1.4019999999999999</v>
      </c>
      <c r="D511" s="4">
        <v>9032</v>
      </c>
    </row>
    <row r="512" spans="1:4" x14ac:dyDescent="0.25">
      <c r="A512" s="4">
        <v>43</v>
      </c>
      <c r="B512" s="236">
        <v>2019</v>
      </c>
      <c r="C512" s="4">
        <v>1.401</v>
      </c>
      <c r="D512" s="4">
        <v>9032</v>
      </c>
    </row>
    <row r="513" spans="1:4" x14ac:dyDescent="0.25">
      <c r="A513" s="4">
        <v>44</v>
      </c>
      <c r="B513" s="236">
        <v>2019</v>
      </c>
      <c r="C513" s="4">
        <v>1.4019999999999999</v>
      </c>
      <c r="D513" s="4">
        <v>9624</v>
      </c>
    </row>
    <row r="514" spans="1:4" x14ac:dyDescent="0.25">
      <c r="A514" s="4">
        <v>45</v>
      </c>
      <c r="B514" s="236">
        <v>2019</v>
      </c>
      <c r="C514" s="4">
        <v>1.4039999999999999</v>
      </c>
      <c r="D514" s="4">
        <v>8212</v>
      </c>
    </row>
    <row r="515" spans="1:4" x14ac:dyDescent="0.25">
      <c r="A515" s="4">
        <v>46</v>
      </c>
      <c r="B515" s="236">
        <v>2019</v>
      </c>
      <c r="C515" s="4">
        <v>1.456</v>
      </c>
      <c r="D515" s="4">
        <v>10748</v>
      </c>
    </row>
    <row r="516" spans="1:4" x14ac:dyDescent="0.25">
      <c r="A516" s="4">
        <v>47</v>
      </c>
      <c r="B516" s="236">
        <v>2019</v>
      </c>
      <c r="C516" s="4">
        <v>1.498</v>
      </c>
      <c r="D516" s="4">
        <v>9035</v>
      </c>
    </row>
    <row r="517" spans="1:4" x14ac:dyDescent="0.25">
      <c r="A517" s="4">
        <v>48</v>
      </c>
      <c r="B517" s="236">
        <v>2019</v>
      </c>
      <c r="C517" s="4">
        <v>1.548</v>
      </c>
      <c r="D517" s="4">
        <v>9636</v>
      </c>
    </row>
    <row r="518" spans="1:4" x14ac:dyDescent="0.25">
      <c r="A518" s="4">
        <v>49</v>
      </c>
      <c r="B518" s="236">
        <v>2019</v>
      </c>
      <c r="C518" s="4">
        <v>1.5649999999999999</v>
      </c>
      <c r="D518" s="4">
        <v>8624</v>
      </c>
    </row>
    <row r="519" spans="1:4" x14ac:dyDescent="0.25">
      <c r="A519" s="4">
        <v>50</v>
      </c>
      <c r="B519" s="236">
        <v>2019</v>
      </c>
      <c r="C519" s="4">
        <v>1.55</v>
      </c>
      <c r="D519" s="4">
        <v>10302</v>
      </c>
    </row>
    <row r="520" spans="1:4" x14ac:dyDescent="0.25">
      <c r="A520" s="4">
        <v>51</v>
      </c>
      <c r="B520" s="236">
        <v>2019</v>
      </c>
      <c r="C520" s="4">
        <v>1.55</v>
      </c>
      <c r="D520" s="4">
        <v>8622</v>
      </c>
    </row>
    <row r="521" spans="1:4" x14ac:dyDescent="0.25">
      <c r="A521" s="4">
        <v>52</v>
      </c>
      <c r="B521" s="236">
        <v>2019</v>
      </c>
      <c r="C521" s="4">
        <v>1.55</v>
      </c>
      <c r="D521" s="4">
        <v>8622</v>
      </c>
    </row>
    <row r="522" spans="1:4" x14ac:dyDescent="0.25">
      <c r="A522" s="4">
        <v>1</v>
      </c>
      <c r="B522" s="236">
        <v>2020</v>
      </c>
      <c r="C522" s="4">
        <v>1.4770000000000001</v>
      </c>
      <c r="D522" s="4">
        <v>8636</v>
      </c>
    </row>
    <row r="523" spans="1:4" x14ac:dyDescent="0.25">
      <c r="A523" s="4">
        <v>2</v>
      </c>
      <c r="B523" s="236">
        <v>2020</v>
      </c>
      <c r="C523" s="4">
        <v>1.411</v>
      </c>
      <c r="D523" s="4">
        <v>9245</v>
      </c>
    </row>
    <row r="524" spans="1:4" x14ac:dyDescent="0.25">
      <c r="A524" s="4">
        <v>3</v>
      </c>
      <c r="B524" s="236">
        <v>2020</v>
      </c>
      <c r="C524" s="4">
        <v>1.3819999999999999</v>
      </c>
      <c r="D524" s="4">
        <v>9242</v>
      </c>
    </row>
    <row r="525" spans="1:4" x14ac:dyDescent="0.25">
      <c r="A525" s="4">
        <v>4</v>
      </c>
      <c r="B525" s="236">
        <v>2020</v>
      </c>
      <c r="C525" s="4">
        <v>1.381</v>
      </c>
      <c r="D525" s="4">
        <v>9024</v>
      </c>
    </row>
    <row r="526" spans="1:4" x14ac:dyDescent="0.25">
      <c r="A526" s="4">
        <v>5</v>
      </c>
      <c r="B526" s="236">
        <v>2020</v>
      </c>
      <c r="C526" s="4">
        <v>1.409</v>
      </c>
      <c r="D526" s="4">
        <v>8624</v>
      </c>
    </row>
    <row r="527" spans="1:4" x14ac:dyDescent="0.25">
      <c r="A527" s="4">
        <v>6</v>
      </c>
      <c r="B527" s="236">
        <v>2020</v>
      </c>
      <c r="C527" s="4">
        <v>1.4119999999999999</v>
      </c>
      <c r="D527" s="4">
        <v>9448</v>
      </c>
    </row>
    <row r="528" spans="1:4" x14ac:dyDescent="0.25">
      <c r="A528" s="4">
        <v>7</v>
      </c>
      <c r="B528" s="236">
        <v>2020</v>
      </c>
      <c r="C528" s="4">
        <v>1.4610000000000001</v>
      </c>
      <c r="D528" s="4">
        <v>9024</v>
      </c>
    </row>
    <row r="529" spans="1:4" x14ac:dyDescent="0.25">
      <c r="A529" s="4">
        <v>8</v>
      </c>
      <c r="B529" s="236">
        <v>2020</v>
      </c>
      <c r="C529" s="4">
        <v>1.4970000000000001</v>
      </c>
      <c r="D529" s="4">
        <v>8412</v>
      </c>
    </row>
    <row r="530" spans="1:4" x14ac:dyDescent="0.25">
      <c r="A530" s="4">
        <v>9</v>
      </c>
      <c r="B530" s="236">
        <v>2020</v>
      </c>
      <c r="C530" s="4">
        <v>1.544</v>
      </c>
      <c r="D530" s="4">
        <v>8210</v>
      </c>
    </row>
    <row r="531" spans="1:4" x14ac:dyDescent="0.25">
      <c r="A531" s="4">
        <v>10</v>
      </c>
      <c r="B531" s="236">
        <v>2020</v>
      </c>
      <c r="C531" s="4">
        <v>1.5509999999999999</v>
      </c>
      <c r="D531" s="4">
        <v>9632</v>
      </c>
    </row>
    <row r="532" spans="1:4" x14ac:dyDescent="0.25">
      <c r="A532" s="4">
        <v>11</v>
      </c>
      <c r="B532" s="236">
        <v>2020</v>
      </c>
      <c r="C532" s="4">
        <v>1.4670000000000001</v>
      </c>
      <c r="D532" s="4">
        <v>8745</v>
      </c>
    </row>
    <row r="533" spans="1:4" x14ac:dyDescent="0.25">
      <c r="A533" s="4">
        <v>12</v>
      </c>
      <c r="B533" s="236">
        <v>2020</v>
      </c>
      <c r="C533" s="4">
        <v>1.4370000000000001</v>
      </c>
      <c r="D533" s="4">
        <v>8212</v>
      </c>
    </row>
    <row r="534" spans="1:4" x14ac:dyDescent="0.25">
      <c r="A534" s="4">
        <v>13</v>
      </c>
      <c r="B534" s="236">
        <v>2020</v>
      </c>
      <c r="C534" s="4">
        <v>1.4359999999999999</v>
      </c>
      <c r="D534" s="4">
        <v>8234</v>
      </c>
    </row>
    <row r="535" spans="1:4" x14ac:dyDescent="0.25">
      <c r="A535" s="4">
        <v>14</v>
      </c>
      <c r="B535" s="236">
        <v>2020</v>
      </c>
      <c r="C535" s="4">
        <v>1.42</v>
      </c>
      <c r="D535" s="4">
        <v>8612</v>
      </c>
    </row>
    <row r="536" spans="1:4" x14ac:dyDescent="0.25">
      <c r="A536" s="4">
        <v>15</v>
      </c>
      <c r="B536" s="236">
        <v>2020</v>
      </c>
      <c r="C536" s="4">
        <v>1.37</v>
      </c>
      <c r="D536" s="4">
        <v>7800</v>
      </c>
    </row>
    <row r="537" spans="1:4" x14ac:dyDescent="0.25">
      <c r="A537" s="4">
        <v>16</v>
      </c>
      <c r="B537" s="236">
        <v>2020</v>
      </c>
      <c r="C537" s="4">
        <v>1.353</v>
      </c>
      <c r="D537" s="4">
        <v>9836</v>
      </c>
    </row>
    <row r="538" spans="1:4" x14ac:dyDescent="0.25">
      <c r="A538" s="4">
        <v>17</v>
      </c>
      <c r="B538" s="236">
        <v>2020</v>
      </c>
      <c r="C538" s="4">
        <v>1.31</v>
      </c>
      <c r="D538" s="4">
        <v>8424</v>
      </c>
    </row>
    <row r="539" spans="1:4" x14ac:dyDescent="0.25">
      <c r="A539" s="4">
        <v>18</v>
      </c>
      <c r="B539" s="236">
        <v>2020</v>
      </c>
      <c r="C539" s="4">
        <v>1.2589999999999999</v>
      </c>
      <c r="D539" s="4">
        <v>8524</v>
      </c>
    </row>
    <row r="540" spans="1:4" x14ac:dyDescent="0.25">
      <c r="A540" s="4">
        <v>19</v>
      </c>
      <c r="B540" s="236">
        <v>2020</v>
      </c>
      <c r="C540" s="4">
        <v>1.117</v>
      </c>
      <c r="D540" s="4">
        <v>7612</v>
      </c>
    </row>
    <row r="541" spans="1:4" x14ac:dyDescent="0.25">
      <c r="A541" s="4">
        <v>20</v>
      </c>
      <c r="B541" s="236">
        <v>2020</v>
      </c>
      <c r="C541" s="4">
        <v>1.1259999999999999</v>
      </c>
      <c r="D541" s="4">
        <v>9124</v>
      </c>
    </row>
    <row r="542" spans="1:4" x14ac:dyDescent="0.25">
      <c r="A542" s="4">
        <v>21</v>
      </c>
      <c r="B542" s="236">
        <v>2020</v>
      </c>
      <c r="C542" s="4">
        <v>1.1779999999999999</v>
      </c>
      <c r="D542" s="4">
        <v>9634</v>
      </c>
    </row>
    <row r="543" spans="1:4" x14ac:dyDescent="0.25">
      <c r="A543" s="4">
        <v>22</v>
      </c>
      <c r="B543" s="236">
        <v>2020</v>
      </c>
      <c r="C543" s="4">
        <v>1.2509999999999999</v>
      </c>
      <c r="D543" s="4">
        <v>8036</v>
      </c>
    </row>
    <row r="544" spans="1:4" x14ac:dyDescent="0.25">
      <c r="A544" s="4">
        <v>23</v>
      </c>
      <c r="B544" s="236">
        <v>2020</v>
      </c>
      <c r="C544" s="4">
        <v>1.25</v>
      </c>
      <c r="D544" s="4">
        <v>8325</v>
      </c>
    </row>
    <row r="545" spans="1:4" x14ac:dyDescent="0.25">
      <c r="A545" s="4">
        <v>24</v>
      </c>
      <c r="B545" s="236">
        <v>2020</v>
      </c>
      <c r="C545" s="4">
        <v>1.2529999999999999</v>
      </c>
      <c r="D545" s="4">
        <v>8682</v>
      </c>
    </row>
    <row r="546" spans="1:4" x14ac:dyDescent="0.25">
      <c r="A546" s="4">
        <v>25</v>
      </c>
      <c r="B546" s="236">
        <v>2020</v>
      </c>
      <c r="C546" s="4">
        <v>1.254</v>
      </c>
      <c r="D546" s="4">
        <v>8630</v>
      </c>
    </row>
    <row r="547" spans="1:4" x14ac:dyDescent="0.25">
      <c r="A547" s="4">
        <v>26</v>
      </c>
      <c r="B547" s="236">
        <v>2020</v>
      </c>
      <c r="C547" s="4">
        <v>1.2150000000000001</v>
      </c>
      <c r="D547" s="4">
        <v>8424</v>
      </c>
    </row>
    <row r="548" spans="1:4" x14ac:dyDescent="0.25">
      <c r="A548" s="4">
        <v>27</v>
      </c>
      <c r="B548" s="236">
        <v>2020</v>
      </c>
      <c r="C548" s="4">
        <v>1.1220000000000001</v>
      </c>
      <c r="D548" s="4">
        <v>8220</v>
      </c>
    </row>
    <row r="549" spans="1:4" x14ac:dyDescent="0.25">
      <c r="A549" s="4">
        <v>28</v>
      </c>
      <c r="B549" s="236">
        <v>2020</v>
      </c>
      <c r="C549" s="4">
        <v>1.097</v>
      </c>
      <c r="D549" s="4">
        <v>8936</v>
      </c>
    </row>
    <row r="550" spans="1:4" x14ac:dyDescent="0.25">
      <c r="A550" s="4">
        <v>29</v>
      </c>
      <c r="B550" s="236">
        <v>2020</v>
      </c>
      <c r="C550" s="4">
        <v>1.0900000000000001</v>
      </c>
      <c r="D550" s="4">
        <v>8244</v>
      </c>
    </row>
    <row r="551" spans="1:4" x14ac:dyDescent="0.25">
      <c r="A551" s="4">
        <v>30</v>
      </c>
      <c r="B551" s="236">
        <v>2020</v>
      </c>
      <c r="C551" s="4">
        <v>1.0960000000000001</v>
      </c>
      <c r="D551" s="4">
        <v>9036</v>
      </c>
    </row>
    <row r="552" spans="1:4" x14ac:dyDescent="0.25">
      <c r="A552" s="4">
        <v>31</v>
      </c>
      <c r="B552" s="236">
        <v>2020</v>
      </c>
      <c r="C552" s="4">
        <v>1.1080000000000001</v>
      </c>
      <c r="D552" s="4">
        <v>9012</v>
      </c>
    </row>
    <row r="553" spans="1:4" x14ac:dyDescent="0.25">
      <c r="A553" s="4">
        <v>32</v>
      </c>
      <c r="B553" s="236">
        <v>2020</v>
      </c>
      <c r="C553" s="4">
        <v>1.107</v>
      </c>
      <c r="D553" s="4">
        <v>8618</v>
      </c>
    </row>
    <row r="554" spans="1:4" x14ac:dyDescent="0.25">
      <c r="A554" s="4">
        <v>33</v>
      </c>
      <c r="B554" s="236">
        <v>2020</v>
      </c>
      <c r="C554" s="4">
        <v>1.105</v>
      </c>
      <c r="D554" s="4">
        <v>8212</v>
      </c>
    </row>
    <row r="555" spans="1:4" x14ac:dyDescent="0.25">
      <c r="A555" s="4">
        <v>34</v>
      </c>
      <c r="B555" s="236">
        <v>2020</v>
      </c>
      <c r="C555" s="4">
        <v>1.107</v>
      </c>
      <c r="D555" s="4">
        <v>8610</v>
      </c>
    </row>
    <row r="556" spans="1:4" x14ac:dyDescent="0.25">
      <c r="A556" s="4">
        <v>35</v>
      </c>
      <c r="B556" s="236">
        <v>2020</v>
      </c>
      <c r="C556" s="4">
        <v>1.1160000000000001</v>
      </c>
      <c r="D556" s="4">
        <v>8412</v>
      </c>
    </row>
    <row r="557" spans="1:4" x14ac:dyDescent="0.25">
      <c r="A557" s="4">
        <v>36</v>
      </c>
      <c r="B557" s="236">
        <v>2020</v>
      </c>
      <c r="C557" s="4">
        <v>1.119</v>
      </c>
      <c r="D557" s="4">
        <v>9719</v>
      </c>
    </row>
    <row r="558" spans="1:4" x14ac:dyDescent="0.25">
      <c r="A558" s="4">
        <v>37</v>
      </c>
      <c r="B558" s="236">
        <v>2020</v>
      </c>
      <c r="C558" s="4">
        <v>1.1160000000000001</v>
      </c>
      <c r="D558" s="4">
        <v>8822</v>
      </c>
    </row>
    <row r="559" spans="1:4" x14ac:dyDescent="0.25">
      <c r="A559" s="4">
        <v>38</v>
      </c>
      <c r="B559" s="236">
        <v>2020</v>
      </c>
      <c r="C559" s="4">
        <v>1.05</v>
      </c>
      <c r="D559" s="4">
        <v>8412</v>
      </c>
    </row>
    <row r="560" spans="1:4" x14ac:dyDescent="0.25">
      <c r="A560" s="4">
        <v>39</v>
      </c>
      <c r="B560" s="236">
        <v>2020</v>
      </c>
      <c r="C560" s="4">
        <v>1.0369999999999999</v>
      </c>
      <c r="D560" s="4">
        <v>8204</v>
      </c>
    </row>
    <row r="561" spans="1:4" x14ac:dyDescent="0.25">
      <c r="A561" s="4">
        <v>40</v>
      </c>
      <c r="B561" s="236">
        <v>2020</v>
      </c>
      <c r="C561" s="4">
        <v>1.014</v>
      </c>
      <c r="D561" s="4">
        <v>9302</v>
      </c>
    </row>
    <row r="562" spans="1:4" x14ac:dyDescent="0.25">
      <c r="A562" s="4">
        <v>41</v>
      </c>
      <c r="B562" s="236">
        <v>2020</v>
      </c>
      <c r="C562" s="4">
        <v>1.0069999999999999</v>
      </c>
      <c r="D562" s="4">
        <v>8224</v>
      </c>
    </row>
    <row r="563" spans="1:4" x14ac:dyDescent="0.25">
      <c r="A563" s="4">
        <v>42</v>
      </c>
      <c r="B563" s="236">
        <v>2020</v>
      </c>
      <c r="C563" s="4">
        <v>1.01</v>
      </c>
      <c r="D563" s="4">
        <v>8884</v>
      </c>
    </row>
    <row r="564" spans="1:4" x14ac:dyDescent="0.25">
      <c r="A564" s="4">
        <v>43</v>
      </c>
      <c r="B564" s="236">
        <v>2020</v>
      </c>
      <c r="C564" s="4">
        <v>1.012</v>
      </c>
      <c r="D564" s="4">
        <v>9524</v>
      </c>
    </row>
    <row r="565" spans="1:4" x14ac:dyDescent="0.25">
      <c r="A565" s="4">
        <v>44</v>
      </c>
      <c r="B565" s="236">
        <v>2020</v>
      </c>
      <c r="C565" s="4">
        <v>1.0149999999999999</v>
      </c>
      <c r="D565" s="4">
        <v>10114</v>
      </c>
    </row>
    <row r="566" spans="1:4" x14ac:dyDescent="0.25">
      <c r="A566" s="4">
        <v>45</v>
      </c>
      <c r="B566" s="236">
        <v>2020</v>
      </c>
      <c r="C566" s="4">
        <v>0.98599999999999999</v>
      </c>
      <c r="D566" s="4">
        <v>8412</v>
      </c>
    </row>
    <row r="567" spans="1:4" x14ac:dyDescent="0.25">
      <c r="A567" s="4">
        <v>46</v>
      </c>
      <c r="B567" s="236">
        <v>2020</v>
      </c>
      <c r="C567" s="4">
        <v>0.94499999999999995</v>
      </c>
      <c r="D567" s="4">
        <v>8000</v>
      </c>
    </row>
    <row r="568" spans="1:4" x14ac:dyDescent="0.25">
      <c r="A568" s="4">
        <v>47</v>
      </c>
      <c r="B568" s="236">
        <v>2020</v>
      </c>
      <c r="C568" s="4">
        <v>0.86299999999999999</v>
      </c>
      <c r="D568" s="4">
        <v>5130</v>
      </c>
    </row>
    <row r="569" spans="1:4" x14ac:dyDescent="0.25">
      <c r="A569" s="4">
        <v>48</v>
      </c>
      <c r="B569" s="236">
        <v>2020</v>
      </c>
      <c r="C569" s="4">
        <v>0.875</v>
      </c>
      <c r="D569" s="4">
        <v>8276</v>
      </c>
    </row>
    <row r="570" spans="1:4" x14ac:dyDescent="0.25">
      <c r="A570" s="4">
        <v>49</v>
      </c>
      <c r="B570" s="236">
        <v>2020</v>
      </c>
      <c r="C570" s="4">
        <v>0.876</v>
      </c>
      <c r="D570" s="4">
        <v>9224</v>
      </c>
    </row>
    <row r="571" spans="1:4" x14ac:dyDescent="0.25">
      <c r="A571" s="4">
        <v>50</v>
      </c>
      <c r="B571" s="236">
        <v>2020</v>
      </c>
      <c r="C571" s="4">
        <v>0.88</v>
      </c>
      <c r="D571" s="4">
        <v>9801</v>
      </c>
    </row>
    <row r="572" spans="1:4" x14ac:dyDescent="0.25">
      <c r="A572" s="4">
        <v>51</v>
      </c>
      <c r="B572" s="236">
        <v>2020</v>
      </c>
      <c r="C572" s="4">
        <v>0.877</v>
      </c>
      <c r="D572" s="4">
        <v>9024</v>
      </c>
    </row>
    <row r="573" spans="1:4" x14ac:dyDescent="0.25">
      <c r="A573" s="4">
        <v>52</v>
      </c>
      <c r="B573" s="236">
        <v>2020</v>
      </c>
      <c r="C573" s="4">
        <v>0.871</v>
      </c>
      <c r="D573" s="4">
        <v>7400</v>
      </c>
    </row>
    <row r="574" spans="1:4" x14ac:dyDescent="0.25">
      <c r="A574" s="4">
        <v>1</v>
      </c>
      <c r="B574" s="236">
        <v>2021</v>
      </c>
      <c r="C574" s="4">
        <f>IF('Veva-Producentenprijs'!D638&gt;0,'Veva-Producentenprijs'!D638,#N/A)</f>
        <v>0.874</v>
      </c>
      <c r="D574" s="4">
        <f>IF('Veva-Producentenprijs'!E638&gt;0,'Veva-Producentenprijs'!E638,#N/A)</f>
        <v>9436</v>
      </c>
    </row>
    <row r="575" spans="1:4" x14ac:dyDescent="0.25">
      <c r="A575" s="4">
        <v>2</v>
      </c>
      <c r="B575" s="236">
        <v>2021</v>
      </c>
      <c r="C575" s="4">
        <f>IF('Veva-Producentenprijs'!D639&gt;0,'Veva-Producentenprijs'!D639,#N/A)</f>
        <v>0.877</v>
      </c>
      <c r="D575" s="4">
        <f>IF('Veva-Producentenprijs'!E639&gt;0,'Veva-Producentenprijs'!E639,#N/A)</f>
        <v>9514</v>
      </c>
    </row>
    <row r="576" spans="1:4" x14ac:dyDescent="0.25">
      <c r="A576" s="4">
        <v>3</v>
      </c>
      <c r="B576" s="236">
        <v>2021</v>
      </c>
      <c r="C576" s="4">
        <f>IF('Veva-Producentenprijs'!D640&gt;0,'Veva-Producentenprijs'!D640,#N/A)</f>
        <v>0.877</v>
      </c>
      <c r="D576" s="4">
        <f>IF('Veva-Producentenprijs'!E640&gt;0,'Veva-Producentenprijs'!E640,#N/A)</f>
        <v>9108</v>
      </c>
    </row>
    <row r="577" spans="1:4" x14ac:dyDescent="0.25">
      <c r="A577" s="4">
        <v>4</v>
      </c>
      <c r="B577" s="236">
        <v>2021</v>
      </c>
      <c r="C577" s="4">
        <f>IF('Veva-Producentenprijs'!D641&gt;0,'Veva-Producentenprijs'!D641,#N/A)</f>
        <v>0.90500000000000003</v>
      </c>
      <c r="D577" s="4">
        <f>IF('Veva-Producentenprijs'!E641&gt;0,'Veva-Producentenprijs'!E641,#N/A)</f>
        <v>9212</v>
      </c>
    </row>
    <row r="578" spans="1:4" x14ac:dyDescent="0.25">
      <c r="A578" s="4">
        <v>5</v>
      </c>
      <c r="B578" s="236">
        <v>2021</v>
      </c>
      <c r="C578" s="4">
        <f>IF('Veva-Producentenprijs'!D642&gt;0,'Veva-Producentenprijs'!D642,#N/A)</f>
        <v>0.90900000000000003</v>
      </c>
      <c r="D578" s="4">
        <f>IF('Veva-Producentenprijs'!E642&gt;0,'Veva-Producentenprijs'!E642,#N/A)</f>
        <v>9489</v>
      </c>
    </row>
    <row r="579" spans="1:4" x14ac:dyDescent="0.25">
      <c r="A579" s="4">
        <v>6</v>
      </c>
      <c r="B579" s="236">
        <v>2021</v>
      </c>
      <c r="C579" s="4">
        <f>IF('Veva-Producentenprijs'!D643&gt;0,'Veva-Producentenprijs'!D643,#N/A)</f>
        <v>0.93</v>
      </c>
      <c r="D579" s="4">
        <f>IF('Veva-Producentenprijs'!E643&gt;0,'Veva-Producentenprijs'!E643,#N/A)</f>
        <v>8812</v>
      </c>
    </row>
    <row r="580" spans="1:4" x14ac:dyDescent="0.25">
      <c r="A580" s="4">
        <v>7</v>
      </c>
      <c r="B580" s="236">
        <v>2021</v>
      </c>
      <c r="C580" s="4">
        <f>IF('Veva-Producentenprijs'!D644&gt;0,'Veva-Producentenprijs'!D644,#N/A)</f>
        <v>0.97299999999999998</v>
      </c>
      <c r="D580" s="4">
        <f>IF('Veva-Producentenprijs'!E644&gt;0,'Veva-Producentenprijs'!E644,#N/A)</f>
        <v>10104</v>
      </c>
    </row>
    <row r="581" spans="1:4" x14ac:dyDescent="0.25">
      <c r="A581" s="4">
        <v>8</v>
      </c>
      <c r="B581" s="236">
        <v>2021</v>
      </c>
      <c r="C581" s="4">
        <f>IF('Veva-Producentenprijs'!D645&gt;0,'Veva-Producentenprijs'!D645,#N/A)</f>
        <v>1.0469999999999999</v>
      </c>
      <c r="D581" s="4">
        <f>IF('Veva-Producentenprijs'!E645&gt;0,'Veva-Producentenprijs'!E645,#N/A)</f>
        <v>8384</v>
      </c>
    </row>
    <row r="582" spans="1:4" x14ac:dyDescent="0.25">
      <c r="A582" s="4">
        <v>9</v>
      </c>
      <c r="B582" s="236">
        <v>2021</v>
      </c>
      <c r="C582" s="4">
        <f>IF('Veva-Producentenprijs'!D646&gt;0,'Veva-Producentenprijs'!D646,#N/A)</f>
        <v>1.1160000000000001</v>
      </c>
      <c r="D582" s="4">
        <f>IF('Veva-Producentenprijs'!E646&gt;0,'Veva-Producentenprijs'!E646,#N/A)</f>
        <v>10424</v>
      </c>
    </row>
    <row r="583" spans="1:4" x14ac:dyDescent="0.25">
      <c r="A583" s="4">
        <v>10</v>
      </c>
      <c r="B583" s="236">
        <v>2021</v>
      </c>
      <c r="C583" s="4">
        <f>IF('Veva-Producentenprijs'!D647&gt;0,'Veva-Producentenprijs'!D647,#N/A)</f>
        <v>1.1830000000000001</v>
      </c>
      <c r="D583" s="4">
        <f>IF('Veva-Producentenprijs'!E647&gt;0,'Veva-Producentenprijs'!E647,#N/A)</f>
        <v>9584</v>
      </c>
    </row>
    <row r="584" spans="1:4" x14ac:dyDescent="0.25">
      <c r="A584" s="4">
        <v>11</v>
      </c>
      <c r="B584" s="236">
        <v>2021</v>
      </c>
      <c r="C584" s="4">
        <f>IF('Veva-Producentenprijs'!D648&gt;0,'Veva-Producentenprijs'!D648,#N/A)</f>
        <v>1.179</v>
      </c>
      <c r="D584" s="4">
        <f>IF('Veva-Producentenprijs'!E648&gt;0,'Veva-Producentenprijs'!E648,#N/A)</f>
        <v>8224</v>
      </c>
    </row>
    <row r="585" spans="1:4" x14ac:dyDescent="0.25">
      <c r="A585" s="4">
        <v>12</v>
      </c>
      <c r="B585" s="236">
        <v>2021</v>
      </c>
      <c r="C585" s="4">
        <f>IF('Veva-Producentenprijs'!D649&gt;0,'Veva-Producentenprijs'!D649,#N/A)</f>
        <v>1.1739999999999999</v>
      </c>
      <c r="D585" s="4">
        <f>IF('Veva-Producentenprijs'!E649&gt;0,'Veva-Producentenprijs'!E649,#N/A)</f>
        <v>8212</v>
      </c>
    </row>
    <row r="586" spans="1:4" x14ac:dyDescent="0.25">
      <c r="A586" s="4">
        <v>13</v>
      </c>
      <c r="B586" s="236">
        <v>2021</v>
      </c>
      <c r="C586" s="4">
        <f>IF('Veva-Producentenprijs'!D650&gt;0,'Veva-Producentenprijs'!D650,#N/A)</f>
        <v>1.1759999999999999</v>
      </c>
      <c r="D586" s="4">
        <f>IF('Veva-Producentenprijs'!E650&gt;0,'Veva-Producentenprijs'!E650,#N/A)</f>
        <v>8812</v>
      </c>
    </row>
    <row r="587" spans="1:4" x14ac:dyDescent="0.25">
      <c r="A587" s="4">
        <v>14</v>
      </c>
      <c r="B587" s="236">
        <v>2021</v>
      </c>
      <c r="C587" s="4">
        <f>IF('Veva-Producentenprijs'!D651&gt;0,'Veva-Producentenprijs'!D651,#N/A)</f>
        <v>1.1779999999999999</v>
      </c>
      <c r="D587" s="4">
        <f>IF('Veva-Producentenprijs'!E651&gt;0,'Veva-Producentenprijs'!E651,#N/A)</f>
        <v>9212</v>
      </c>
    </row>
    <row r="588" spans="1:4" x14ac:dyDescent="0.25">
      <c r="A588" s="4">
        <v>15</v>
      </c>
      <c r="B588" s="236">
        <v>2021</v>
      </c>
      <c r="C588" s="4" t="e">
        <f>IF('Veva-Producentenprijs'!D652&gt;0,'Veva-Producentenprijs'!D652,#N/A)</f>
        <v>#N/A</v>
      </c>
      <c r="D588" s="4" t="e">
        <f>IF('Veva-Producentenprijs'!E652&gt;0,'Veva-Producentenprijs'!E652,#N/A)</f>
        <v>#N/A</v>
      </c>
    </row>
    <row r="589" spans="1:4" x14ac:dyDescent="0.25">
      <c r="A589" s="4">
        <v>16</v>
      </c>
      <c r="B589" s="236">
        <v>2021</v>
      </c>
      <c r="C589" s="4" t="e">
        <f>IF('Veva-Producentenprijs'!D653&gt;0,'Veva-Producentenprijs'!D653,#N/A)</f>
        <v>#N/A</v>
      </c>
      <c r="D589" s="4" t="e">
        <f>IF('Veva-Producentenprijs'!E653&gt;0,'Veva-Producentenprijs'!E653,#N/A)</f>
        <v>#N/A</v>
      </c>
    </row>
    <row r="590" spans="1:4" x14ac:dyDescent="0.25">
      <c r="A590" s="4">
        <v>17</v>
      </c>
      <c r="B590" s="236">
        <v>2021</v>
      </c>
      <c r="C590" s="4" t="e">
        <f>IF('Veva-Producentenprijs'!D654&gt;0,'Veva-Producentenprijs'!D654,#N/A)</f>
        <v>#N/A</v>
      </c>
      <c r="D590" s="4" t="e">
        <f>IF('Veva-Producentenprijs'!E654&gt;0,'Veva-Producentenprijs'!E654,#N/A)</f>
        <v>#N/A</v>
      </c>
    </row>
    <row r="591" spans="1:4" x14ac:dyDescent="0.25">
      <c r="A591" s="4">
        <v>18</v>
      </c>
      <c r="B591" s="236">
        <v>2021</v>
      </c>
      <c r="C591" s="4" t="e">
        <f>IF('Veva-Producentenprijs'!D655&gt;0,'Veva-Producentenprijs'!D655,#N/A)</f>
        <v>#N/A</v>
      </c>
      <c r="D591" s="4" t="e">
        <f>IF('Veva-Producentenprijs'!E655&gt;0,'Veva-Producentenprijs'!E655,#N/A)</f>
        <v>#N/A</v>
      </c>
    </row>
    <row r="592" spans="1:4" x14ac:dyDescent="0.25">
      <c r="A592" s="4">
        <v>19</v>
      </c>
      <c r="B592" s="236">
        <v>2021</v>
      </c>
      <c r="C592" s="4" t="e">
        <f>IF('Veva-Producentenprijs'!D656&gt;0,'Veva-Producentenprijs'!D656,#N/A)</f>
        <v>#N/A</v>
      </c>
      <c r="D592" s="4" t="e">
        <f>IF('Veva-Producentenprijs'!E656&gt;0,'Veva-Producentenprijs'!E656,#N/A)</f>
        <v>#N/A</v>
      </c>
    </row>
    <row r="593" spans="1:4" x14ac:dyDescent="0.25">
      <c r="A593" s="4">
        <v>20</v>
      </c>
      <c r="B593" s="236">
        <v>2021</v>
      </c>
      <c r="C593" s="4" t="e">
        <f>IF('Veva-Producentenprijs'!D657&gt;0,'Veva-Producentenprijs'!D657,#N/A)</f>
        <v>#N/A</v>
      </c>
      <c r="D593" s="4" t="e">
        <f>IF('Veva-Producentenprijs'!E657&gt;0,'Veva-Producentenprijs'!E657,#N/A)</f>
        <v>#N/A</v>
      </c>
    </row>
    <row r="594" spans="1:4" x14ac:dyDescent="0.25">
      <c r="A594" s="4">
        <v>21</v>
      </c>
      <c r="B594" s="236">
        <v>2021</v>
      </c>
      <c r="C594" s="4" t="e">
        <f>IF('Veva-Producentenprijs'!D658&gt;0,'Veva-Producentenprijs'!D658,#N/A)</f>
        <v>#N/A</v>
      </c>
      <c r="D594" s="4" t="e">
        <f>IF('Veva-Producentenprijs'!E658&gt;0,'Veva-Producentenprijs'!E658,#N/A)</f>
        <v>#N/A</v>
      </c>
    </row>
    <row r="595" spans="1:4" x14ac:dyDescent="0.25">
      <c r="A595" s="4">
        <v>22</v>
      </c>
      <c r="B595" s="236">
        <v>2021</v>
      </c>
      <c r="C595" s="4" t="e">
        <f>IF('Veva-Producentenprijs'!D659&gt;0,'Veva-Producentenprijs'!D659,#N/A)</f>
        <v>#N/A</v>
      </c>
      <c r="D595" s="4" t="e">
        <f>IF('Veva-Producentenprijs'!E659&gt;0,'Veva-Producentenprijs'!E659,#N/A)</f>
        <v>#N/A</v>
      </c>
    </row>
    <row r="596" spans="1:4" x14ac:dyDescent="0.25">
      <c r="A596" s="4">
        <v>23</v>
      </c>
      <c r="B596" s="236">
        <v>2021</v>
      </c>
      <c r="C596" s="4" t="e">
        <f>IF('Veva-Producentenprijs'!D660&gt;0,'Veva-Producentenprijs'!D660,#N/A)</f>
        <v>#N/A</v>
      </c>
      <c r="D596" s="4" t="e">
        <f>IF('Veva-Producentenprijs'!E660&gt;0,'Veva-Producentenprijs'!E660,#N/A)</f>
        <v>#N/A</v>
      </c>
    </row>
    <row r="597" spans="1:4" x14ac:dyDescent="0.25">
      <c r="A597" s="4">
        <v>24</v>
      </c>
      <c r="B597" s="236">
        <v>2021</v>
      </c>
      <c r="C597" s="4" t="e">
        <f>IF('Veva-Producentenprijs'!D661&gt;0,'Veva-Producentenprijs'!D661,#N/A)</f>
        <v>#N/A</v>
      </c>
      <c r="D597" s="4" t="e">
        <f>IF('Veva-Producentenprijs'!E661&gt;0,'Veva-Producentenprijs'!E661,#N/A)</f>
        <v>#N/A</v>
      </c>
    </row>
    <row r="598" spans="1:4" x14ac:dyDescent="0.25">
      <c r="A598" s="4">
        <v>25</v>
      </c>
      <c r="B598" s="236">
        <v>2021</v>
      </c>
      <c r="C598" s="4" t="e">
        <f>IF('Veva-Producentenprijs'!D662&gt;0,'Veva-Producentenprijs'!D662,#N/A)</f>
        <v>#N/A</v>
      </c>
      <c r="D598" s="4" t="e">
        <f>IF('Veva-Producentenprijs'!E662&gt;0,'Veva-Producentenprijs'!E662,#N/A)</f>
        <v>#N/A</v>
      </c>
    </row>
    <row r="599" spans="1:4" x14ac:dyDescent="0.25">
      <c r="A599" s="4">
        <v>26</v>
      </c>
      <c r="B599" s="236">
        <v>2021</v>
      </c>
      <c r="C599" s="4" t="e">
        <f>IF('Veva-Producentenprijs'!D663&gt;0,'Veva-Producentenprijs'!D663,#N/A)</f>
        <v>#N/A</v>
      </c>
      <c r="D599" s="4" t="e">
        <f>IF('Veva-Producentenprijs'!E663&gt;0,'Veva-Producentenprijs'!E663,#N/A)</f>
        <v>#N/A</v>
      </c>
    </row>
    <row r="600" spans="1:4" x14ac:dyDescent="0.25">
      <c r="A600" s="4">
        <v>27</v>
      </c>
      <c r="B600" s="236">
        <v>2021</v>
      </c>
      <c r="C600" s="4" t="e">
        <f>IF('Veva-Producentenprijs'!D664&gt;0,'Veva-Producentenprijs'!D664,#N/A)</f>
        <v>#N/A</v>
      </c>
      <c r="D600" s="4" t="e">
        <f>IF('Veva-Producentenprijs'!E664&gt;0,'Veva-Producentenprijs'!E664,#N/A)</f>
        <v>#N/A</v>
      </c>
    </row>
    <row r="601" spans="1:4" x14ac:dyDescent="0.25">
      <c r="A601" s="4">
        <v>28</v>
      </c>
      <c r="B601" s="236">
        <v>2021</v>
      </c>
      <c r="C601" s="4" t="e">
        <f>IF('Veva-Producentenprijs'!D665&gt;0,'Veva-Producentenprijs'!D665,#N/A)</f>
        <v>#N/A</v>
      </c>
      <c r="D601" s="4" t="e">
        <f>IF('Veva-Producentenprijs'!E665&gt;0,'Veva-Producentenprijs'!E665,#N/A)</f>
        <v>#N/A</v>
      </c>
    </row>
    <row r="602" spans="1:4" x14ac:dyDescent="0.25">
      <c r="A602" s="4">
        <v>29</v>
      </c>
      <c r="B602" s="236">
        <v>2021</v>
      </c>
      <c r="C602" s="4" t="e">
        <f>IF('Veva-Producentenprijs'!D666&gt;0,'Veva-Producentenprijs'!D666,#N/A)</f>
        <v>#N/A</v>
      </c>
      <c r="D602" s="4" t="e">
        <f>IF('Veva-Producentenprijs'!E666&gt;0,'Veva-Producentenprijs'!E666,#N/A)</f>
        <v>#N/A</v>
      </c>
    </row>
    <row r="603" spans="1:4" x14ac:dyDescent="0.25">
      <c r="A603" s="4">
        <v>30</v>
      </c>
      <c r="B603" s="236">
        <v>2021</v>
      </c>
      <c r="C603" s="4" t="e">
        <f>IF('Veva-Producentenprijs'!D667&gt;0,'Veva-Producentenprijs'!D667,#N/A)</f>
        <v>#N/A</v>
      </c>
      <c r="D603" s="4" t="e">
        <f>IF('Veva-Producentenprijs'!E667&gt;0,'Veva-Producentenprijs'!E667,#N/A)</f>
        <v>#N/A</v>
      </c>
    </row>
    <row r="604" spans="1:4" x14ac:dyDescent="0.25">
      <c r="A604" s="4">
        <v>31</v>
      </c>
      <c r="B604" s="236">
        <v>2021</v>
      </c>
      <c r="C604" s="4" t="e">
        <f>IF('Veva-Producentenprijs'!D668&gt;0,'Veva-Producentenprijs'!D668,#N/A)</f>
        <v>#N/A</v>
      </c>
      <c r="D604" s="4" t="e">
        <f>IF('Veva-Producentenprijs'!E668&gt;0,'Veva-Producentenprijs'!E668,#N/A)</f>
        <v>#N/A</v>
      </c>
    </row>
    <row r="605" spans="1:4" x14ac:dyDescent="0.25">
      <c r="A605" s="4">
        <v>32</v>
      </c>
      <c r="B605" s="236">
        <v>2021</v>
      </c>
      <c r="C605" s="4" t="e">
        <f>IF('Veva-Producentenprijs'!D669&gt;0,'Veva-Producentenprijs'!D669,#N/A)</f>
        <v>#N/A</v>
      </c>
      <c r="D605" s="4" t="e">
        <f>IF('Veva-Producentenprijs'!E669&gt;0,'Veva-Producentenprijs'!E669,#N/A)</f>
        <v>#N/A</v>
      </c>
    </row>
    <row r="606" spans="1:4" x14ac:dyDescent="0.25">
      <c r="A606" s="4">
        <v>33</v>
      </c>
      <c r="B606" s="236">
        <v>2021</v>
      </c>
      <c r="C606" s="4" t="e">
        <f>IF('Veva-Producentenprijs'!D670&gt;0,'Veva-Producentenprijs'!D670,#N/A)</f>
        <v>#N/A</v>
      </c>
      <c r="D606" s="4" t="e">
        <f>IF('Veva-Producentenprijs'!E670&gt;0,'Veva-Producentenprijs'!E670,#N/A)</f>
        <v>#N/A</v>
      </c>
    </row>
    <row r="607" spans="1:4" x14ac:dyDescent="0.25">
      <c r="A607" s="4">
        <v>34</v>
      </c>
      <c r="B607" s="236">
        <v>2021</v>
      </c>
      <c r="C607" s="4" t="e">
        <f>IF('Veva-Producentenprijs'!D671&gt;0,'Veva-Producentenprijs'!D671,#N/A)</f>
        <v>#N/A</v>
      </c>
      <c r="D607" s="4" t="e">
        <f>IF('Veva-Producentenprijs'!E671&gt;0,'Veva-Producentenprijs'!E671,#N/A)</f>
        <v>#N/A</v>
      </c>
    </row>
    <row r="608" spans="1:4" x14ac:dyDescent="0.25">
      <c r="A608" s="4">
        <v>35</v>
      </c>
      <c r="B608" s="236">
        <v>2021</v>
      </c>
      <c r="C608" s="4" t="e">
        <f>IF('Veva-Producentenprijs'!D672&gt;0,'Veva-Producentenprijs'!D672,#N/A)</f>
        <v>#N/A</v>
      </c>
      <c r="D608" s="4" t="e">
        <f>IF('Veva-Producentenprijs'!E672&gt;0,'Veva-Producentenprijs'!E672,#N/A)</f>
        <v>#N/A</v>
      </c>
    </row>
    <row r="609" spans="1:4" x14ac:dyDescent="0.25">
      <c r="A609" s="4">
        <v>36</v>
      </c>
      <c r="B609" s="236">
        <v>2021</v>
      </c>
      <c r="C609" s="4" t="e">
        <f>IF('Veva-Producentenprijs'!D673&gt;0,'Veva-Producentenprijs'!D673,#N/A)</f>
        <v>#N/A</v>
      </c>
      <c r="D609" s="4" t="e">
        <f>IF('Veva-Producentenprijs'!E673&gt;0,'Veva-Producentenprijs'!E673,#N/A)</f>
        <v>#N/A</v>
      </c>
    </row>
    <row r="610" spans="1:4" x14ac:dyDescent="0.25">
      <c r="A610" s="4">
        <v>37</v>
      </c>
      <c r="B610" s="236">
        <v>2021</v>
      </c>
      <c r="C610" s="4" t="e">
        <f>IF('Veva-Producentenprijs'!D674&gt;0,'Veva-Producentenprijs'!D674,#N/A)</f>
        <v>#N/A</v>
      </c>
      <c r="D610" s="4" t="e">
        <f>IF('Veva-Producentenprijs'!E674&gt;0,'Veva-Producentenprijs'!E674,#N/A)</f>
        <v>#N/A</v>
      </c>
    </row>
    <row r="611" spans="1:4" x14ac:dyDescent="0.25">
      <c r="A611" s="4">
        <v>38</v>
      </c>
      <c r="B611" s="236">
        <v>2021</v>
      </c>
      <c r="C611" s="4" t="e">
        <f>IF('Veva-Producentenprijs'!D675&gt;0,'Veva-Producentenprijs'!D675,#N/A)</f>
        <v>#N/A</v>
      </c>
      <c r="D611" s="4" t="e">
        <f>IF('Veva-Producentenprijs'!E675&gt;0,'Veva-Producentenprijs'!E675,#N/A)</f>
        <v>#N/A</v>
      </c>
    </row>
    <row r="612" spans="1:4" x14ac:dyDescent="0.25">
      <c r="A612" s="4">
        <v>39</v>
      </c>
      <c r="B612" s="236">
        <v>2021</v>
      </c>
      <c r="C612" s="4" t="e">
        <f>IF('Veva-Producentenprijs'!D676&gt;0,'Veva-Producentenprijs'!D676,#N/A)</f>
        <v>#N/A</v>
      </c>
      <c r="D612" s="4" t="e">
        <f>IF('Veva-Producentenprijs'!E676&gt;0,'Veva-Producentenprijs'!E676,#N/A)</f>
        <v>#N/A</v>
      </c>
    </row>
    <row r="613" spans="1:4" x14ac:dyDescent="0.25">
      <c r="A613" s="4">
        <v>40</v>
      </c>
      <c r="B613" s="236">
        <v>2021</v>
      </c>
      <c r="C613" s="4" t="e">
        <f>IF('Veva-Producentenprijs'!D677&gt;0,'Veva-Producentenprijs'!D677,#N/A)</f>
        <v>#N/A</v>
      </c>
      <c r="D613" s="4" t="e">
        <f>IF('Veva-Producentenprijs'!E677&gt;0,'Veva-Producentenprijs'!E677,#N/A)</f>
        <v>#N/A</v>
      </c>
    </row>
    <row r="614" spans="1:4" x14ac:dyDescent="0.25">
      <c r="A614" s="4">
        <v>41</v>
      </c>
      <c r="B614" s="236">
        <v>2021</v>
      </c>
      <c r="C614" s="4" t="e">
        <f>IF('Veva-Producentenprijs'!D678&gt;0,'Veva-Producentenprijs'!D678,#N/A)</f>
        <v>#N/A</v>
      </c>
      <c r="D614" s="4" t="e">
        <f>IF('Veva-Producentenprijs'!E678&gt;0,'Veva-Producentenprijs'!E678,#N/A)</f>
        <v>#N/A</v>
      </c>
    </row>
    <row r="615" spans="1:4" x14ac:dyDescent="0.25">
      <c r="A615" s="4">
        <v>42</v>
      </c>
      <c r="B615" s="236">
        <v>2021</v>
      </c>
      <c r="C615" s="4" t="e">
        <f>IF('Veva-Producentenprijs'!D679&gt;0,'Veva-Producentenprijs'!D679,#N/A)</f>
        <v>#N/A</v>
      </c>
      <c r="D615" s="4" t="e">
        <f>IF('Veva-Producentenprijs'!E679&gt;0,'Veva-Producentenprijs'!E679,#N/A)</f>
        <v>#N/A</v>
      </c>
    </row>
    <row r="616" spans="1:4" x14ac:dyDescent="0.25">
      <c r="A616" s="4">
        <v>43</v>
      </c>
      <c r="B616" s="236">
        <v>2021</v>
      </c>
      <c r="C616" s="4" t="e">
        <f>IF('Veva-Producentenprijs'!D680&gt;0,'Veva-Producentenprijs'!D680,#N/A)</f>
        <v>#N/A</v>
      </c>
      <c r="D616" s="4" t="e">
        <f>IF('Veva-Producentenprijs'!E680&gt;0,'Veva-Producentenprijs'!E680,#N/A)</f>
        <v>#N/A</v>
      </c>
    </row>
    <row r="617" spans="1:4" x14ac:dyDescent="0.25">
      <c r="A617" s="4">
        <v>44</v>
      </c>
      <c r="B617" s="236">
        <v>2021</v>
      </c>
      <c r="C617" s="4" t="e">
        <f>IF('Veva-Producentenprijs'!D681&gt;0,'Veva-Producentenprijs'!D681,#N/A)</f>
        <v>#N/A</v>
      </c>
      <c r="D617" s="4" t="e">
        <f>IF('Veva-Producentenprijs'!E681&gt;0,'Veva-Producentenprijs'!E681,#N/A)</f>
        <v>#N/A</v>
      </c>
    </row>
    <row r="618" spans="1:4" x14ac:dyDescent="0.25">
      <c r="A618" s="4">
        <v>45</v>
      </c>
      <c r="B618" s="236">
        <v>2021</v>
      </c>
      <c r="C618" s="4" t="e">
        <f>IF('Veva-Producentenprijs'!D682&gt;0,'Veva-Producentenprijs'!D682,#N/A)</f>
        <v>#N/A</v>
      </c>
      <c r="D618" s="4" t="e">
        <f>IF('Veva-Producentenprijs'!E682&gt;0,'Veva-Producentenprijs'!E682,#N/A)</f>
        <v>#N/A</v>
      </c>
    </row>
    <row r="619" spans="1:4" x14ac:dyDescent="0.25">
      <c r="A619" s="4">
        <v>46</v>
      </c>
      <c r="B619" s="236">
        <v>2021</v>
      </c>
      <c r="C619" s="4" t="e">
        <f>IF('Veva-Producentenprijs'!D683&gt;0,'Veva-Producentenprijs'!D683,#N/A)</f>
        <v>#N/A</v>
      </c>
      <c r="D619" s="4" t="e">
        <f>IF('Veva-Producentenprijs'!E683&gt;0,'Veva-Producentenprijs'!E683,#N/A)</f>
        <v>#N/A</v>
      </c>
    </row>
    <row r="620" spans="1:4" x14ac:dyDescent="0.25">
      <c r="A620" s="4">
        <v>47</v>
      </c>
      <c r="B620" s="236">
        <v>2021</v>
      </c>
      <c r="C620" s="4" t="e">
        <f>IF('Veva-Producentenprijs'!D684&gt;0,'Veva-Producentenprijs'!D684,#N/A)</f>
        <v>#N/A</v>
      </c>
      <c r="D620" s="4" t="e">
        <f>IF('Veva-Producentenprijs'!E684&gt;0,'Veva-Producentenprijs'!E684,#N/A)</f>
        <v>#N/A</v>
      </c>
    </row>
    <row r="621" spans="1:4" x14ac:dyDescent="0.25">
      <c r="A621" s="4">
        <v>48</v>
      </c>
      <c r="B621" s="236">
        <v>2021</v>
      </c>
      <c r="C621" s="4" t="e">
        <f>IF('Veva-Producentenprijs'!D685&gt;0,'Veva-Producentenprijs'!D685,#N/A)</f>
        <v>#N/A</v>
      </c>
      <c r="D621" s="4" t="e">
        <f>IF('Veva-Producentenprijs'!E685&gt;0,'Veva-Producentenprijs'!E685,#N/A)</f>
        <v>#N/A</v>
      </c>
    </row>
    <row r="622" spans="1:4" x14ac:dyDescent="0.25">
      <c r="A622" s="4">
        <v>49</v>
      </c>
      <c r="B622" s="236">
        <v>2021</v>
      </c>
      <c r="C622" s="4" t="e">
        <f>IF('Veva-Producentenprijs'!D686&gt;0,'Veva-Producentenprijs'!D686,#N/A)</f>
        <v>#N/A</v>
      </c>
      <c r="D622" s="4" t="e">
        <f>IF('Veva-Producentenprijs'!E686&gt;0,'Veva-Producentenprijs'!E686,#N/A)</f>
        <v>#N/A</v>
      </c>
    </row>
    <row r="623" spans="1:4" x14ac:dyDescent="0.25">
      <c r="A623" s="4">
        <v>50</v>
      </c>
      <c r="B623" s="236">
        <v>2021</v>
      </c>
      <c r="C623" s="4" t="e">
        <f>IF('Veva-Producentenprijs'!D687&gt;0,'Veva-Producentenprijs'!D687,#N/A)</f>
        <v>#N/A</v>
      </c>
      <c r="D623" s="4" t="e">
        <f>IF('Veva-Producentenprijs'!E687&gt;0,'Veva-Producentenprijs'!E687,#N/A)</f>
        <v>#N/A</v>
      </c>
    </row>
    <row r="624" spans="1:4" x14ac:dyDescent="0.25">
      <c r="A624" s="4">
        <v>51</v>
      </c>
      <c r="B624" s="236">
        <v>2021</v>
      </c>
      <c r="C624" s="4" t="e">
        <f>IF('Veva-Producentenprijs'!D688&gt;0,'Veva-Producentenprijs'!D688,#N/A)</f>
        <v>#N/A</v>
      </c>
      <c r="D624" s="4" t="e">
        <f>IF('Veva-Producentenprijs'!E688&gt;0,'Veva-Producentenprijs'!E688,#N/A)</f>
        <v>#N/A</v>
      </c>
    </row>
    <row r="625" spans="1:4" x14ac:dyDescent="0.25">
      <c r="A625" s="4">
        <v>52</v>
      </c>
      <c r="B625" s="236">
        <v>2021</v>
      </c>
      <c r="C625" s="4" t="e">
        <f>IF('Veva-Producentenprijs'!D689&gt;0,'Veva-Producentenprijs'!D689,#N/A)</f>
        <v>#N/A</v>
      </c>
      <c r="D625" s="4" t="e">
        <f>IF('Veva-Producentenprijs'!E689&gt;0,'Veva-Producentenprijs'!E689,#N/A)</f>
        <v>#N/A</v>
      </c>
    </row>
    <row r="626" spans="1:4" x14ac:dyDescent="0.25">
      <c r="A626" s="4">
        <v>53</v>
      </c>
      <c r="B626" s="236">
        <v>2021</v>
      </c>
      <c r="C626" s="4" t="e">
        <f>IF('Veva-Producentenprijs'!D690&gt;0,'Veva-Producentenprijs'!D690,#N/A)</f>
        <v>#N/A</v>
      </c>
      <c r="D626" s="4" t="e">
        <f>IF('Veva-Producentenprijs'!E690&gt;0,'Veva-Producentenprijs'!E690,#N/A)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Veva-Producentenprijs</vt:lpstr>
      <vt:lpstr>archief</vt:lpstr>
      <vt:lpstr>Spotfire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Delveaux, Timo</dc:creator>
  <cp:lastModifiedBy>Deborah Moors</cp:lastModifiedBy>
  <cp:lastPrinted>2015-06-08T07:59:05Z</cp:lastPrinted>
  <dcterms:created xsi:type="dcterms:W3CDTF">2012-12-06T12:49:45Z</dcterms:created>
  <dcterms:modified xsi:type="dcterms:W3CDTF">2021-04-14T08:10:32Z</dcterms:modified>
</cp:coreProperties>
</file>